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work\TTS\"/>
    </mc:Choice>
  </mc:AlternateContent>
  <xr:revisionPtr revIDLastSave="0" documentId="13_ncr:1_{E3DC6A0C-429E-4AA9-852F-7B6633B89A26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Stand 2022-08-26" sheetId="15" r:id="rId1"/>
    <sheet name="Daten" sheetId="18" state="hidden" r:id="rId2"/>
  </sheets>
  <externalReferences>
    <externalReference r:id="rId3"/>
  </externalReferences>
  <definedNames>
    <definedName name="Datum">'[1]1 Deckblatt St.2013-04-13'!$G$17</definedName>
    <definedName name="_xlnm.Print_Area" localSheetId="1">Daten!$A$2:$R$3</definedName>
    <definedName name="_xlnm.Print_Area" localSheetId="0">'Stand 2022-08-26'!$A$2:$W$73</definedName>
    <definedName name="EingabeX">'[1]4 Honorar+TG, Betreuer'!$W$11:$W$12</definedName>
    <definedName name="Kostenstelle">'[1]1 Deckblatt St.2013-04-13'!$N$3</definedName>
    <definedName name="Ort">'[1]1 Deckblatt St.2013-04-13'!$G$15</definedName>
    <definedName name="Sonst.Auslagen">'[1]5 Fahrgeld + s.A.'!$X$20:$X$27</definedName>
    <definedName name="Sonstige">'[1]4 Honorar+TG, Betreuer'!$R$88:$R$90</definedName>
    <definedName name="Veranstaltung">'[1]1 Deckblatt St.2013-04-13'!$G$13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Z19" i="15" l="1"/>
  <c r="AB42" i="15"/>
  <c r="AB40" i="15"/>
  <c r="AB38" i="15"/>
  <c r="AA42" i="15"/>
  <c r="AA40" i="15"/>
  <c r="AA36" i="15"/>
  <c r="AB36" i="15" s="1"/>
  <c r="Z42" i="15"/>
  <c r="P42" i="15" s="1"/>
  <c r="Z40" i="15"/>
  <c r="P40" i="15" s="1"/>
  <c r="Z38" i="15"/>
  <c r="Z36" i="15"/>
  <c r="P36" i="15" s="1"/>
  <c r="Z34" i="15"/>
  <c r="D34" i="15"/>
  <c r="Z13" i="15"/>
  <c r="T26" i="15"/>
  <c r="C76" i="15"/>
  <c r="C77" i="15"/>
  <c r="D77" i="15"/>
  <c r="C78" i="15"/>
  <c r="O77" i="15"/>
  <c r="Q77" i="15"/>
  <c r="O78" i="15"/>
  <c r="V77" i="15"/>
  <c r="X77" i="15"/>
  <c r="V78" i="15"/>
  <c r="J82" i="15"/>
  <c r="J81" i="15"/>
  <c r="J80" i="15"/>
  <c r="AB13" i="15" l="1"/>
  <c r="Z17" i="15"/>
  <c r="AB17" i="15"/>
  <c r="N34" i="15" s="1"/>
  <c r="AA38" i="15"/>
  <c r="P38" i="15"/>
  <c r="AA34" i="15"/>
  <c r="AB34" i="15" s="1"/>
  <c r="P34" i="15"/>
  <c r="N42" i="15" l="1"/>
  <c r="N40" i="15"/>
  <c r="N38" i="15"/>
  <c r="N36" i="15"/>
  <c r="F42" i="15"/>
  <c r="F40" i="15"/>
  <c r="F38" i="15"/>
  <c r="F36" i="15"/>
  <c r="R42" i="15"/>
  <c r="R40" i="15"/>
  <c r="R38" i="15"/>
  <c r="R36" i="15"/>
  <c r="D36" i="15"/>
  <c r="D38" i="15" s="1"/>
  <c r="D40" i="15" s="1"/>
  <c r="D42" i="15" s="1"/>
  <c r="P45" i="15"/>
  <c r="F34" i="15" l="1"/>
  <c r="R34" i="15"/>
  <c r="R45" i="15" s="1"/>
  <c r="T45" i="15" s="1"/>
  <c r="T56" i="15" s="1"/>
</calcChain>
</file>

<file path=xl/sharedStrings.xml><?xml version="1.0" encoding="utf-8"?>
<sst xmlns="http://schemas.openxmlformats.org/spreadsheetml/2006/main" count="109" uniqueCount="83">
  <si>
    <t>Tischtennis Baden-Württemberg e.V.</t>
  </si>
  <si>
    <t>Bankverbindung:</t>
  </si>
  <si>
    <t>Name, Vorname:</t>
  </si>
  <si>
    <t>Bank:</t>
  </si>
  <si>
    <t>PLZ, Wohnort:</t>
  </si>
  <si>
    <t>Summe</t>
  </si>
  <si>
    <t>Sachkonto</t>
  </si>
  <si>
    <t>(Datum)</t>
  </si>
  <si>
    <t>(Unterschrift)</t>
  </si>
  <si>
    <t>Freigabe:</t>
  </si>
  <si>
    <t>Tagegeld</t>
  </si>
  <si>
    <t>Datum</t>
  </si>
  <si>
    <t>km</t>
  </si>
  <si>
    <t xml:space="preserve"> eintägige Reise     mehrtägige Reise</t>
  </si>
  <si>
    <t>Abwesenheitsdauer</t>
  </si>
  <si>
    <t>Start:</t>
  </si>
  <si>
    <t>Ziel:</t>
  </si>
  <si>
    <t>Uhr</t>
  </si>
  <si>
    <t>Reisedaten</t>
  </si>
  <si>
    <t>Beginn der Reise:</t>
  </si>
  <si>
    <t>Ende der Reise:</t>
  </si>
  <si>
    <t>Zwischenstation(en):</t>
  </si>
  <si>
    <t>Zweck der Reise:</t>
  </si>
  <si>
    <t>Reisekosten</t>
  </si>
  <si>
    <t>Reisekosten-Abrechnung Ehrenamt</t>
  </si>
  <si>
    <t>für eine ein- oder mehrtägige Reise</t>
  </si>
  <si>
    <t>Tagegeld:</t>
  </si>
  <si>
    <t>Abzüge</t>
  </si>
  <si>
    <t>Frühstück</t>
  </si>
  <si>
    <t>Mittagessen</t>
  </si>
  <si>
    <t>Abendessen</t>
  </si>
  <si>
    <t>--- A b z ü g e ---</t>
  </si>
  <si>
    <t>Tagegeld-
Satz</t>
  </si>
  <si>
    <t>Tagegeld-Betrag</t>
  </si>
  <si>
    <t>Bel.-Nr.</t>
  </si>
  <si>
    <r>
      <t xml:space="preserve">Sonstige Auslagen  </t>
    </r>
    <r>
      <rPr>
        <sz val="11"/>
        <color indexed="8"/>
        <rFont val="Arial"/>
        <family val="2"/>
      </rPr>
      <t>(lt. Beleg)</t>
    </r>
    <r>
      <rPr>
        <b/>
        <sz val="11"/>
        <color indexed="8"/>
        <rFont val="Arial"/>
        <family val="2"/>
      </rPr>
      <t>:</t>
    </r>
  </si>
  <si>
    <t>Straße:</t>
  </si>
  <si>
    <t>Mit der Unterschrift wird bestätigt, dass die steuerrechtlichen Vorschriften nach dem EStG beachtet werden.</t>
  </si>
  <si>
    <t></t>
  </si>
  <si>
    <t>Bei unentgeltlicher Verpflegung werden folgende Kürzungen vorgenommen:
(im Tagegeld-Abschnitt sind die entsprechenden Kreuze zu machen)</t>
  </si>
  <si>
    <r>
      <t xml:space="preserve">Übernachtung  </t>
    </r>
    <r>
      <rPr>
        <sz val="11"/>
        <color indexed="8"/>
        <rFont val="Arial"/>
        <family val="2"/>
      </rPr>
      <t>(lt. Beleg)</t>
    </r>
    <r>
      <rPr>
        <b/>
        <sz val="11"/>
        <color indexed="8"/>
        <rFont val="Arial"/>
        <family val="2"/>
      </rPr>
      <t>:</t>
    </r>
  </si>
  <si>
    <t>Fahrtkosten öffentl. Verkehrsmittel:</t>
  </si>
  <si>
    <t>Stunden:</t>
  </si>
  <si>
    <t>Zeitstufe:</t>
  </si>
  <si>
    <t>negativ</t>
  </si>
  <si>
    <t>Reisetage:</t>
  </si>
  <si>
    <t>Stunden</t>
  </si>
  <si>
    <t>letzter Tag bei mehrtägiger Reise</t>
  </si>
  <si>
    <t>1. Tag bei mehrtägiger Reise</t>
  </si>
  <si>
    <t>€</t>
  </si>
  <si>
    <r>
      <rPr>
        <sz val="11"/>
        <rFont val="Arial"/>
        <family val="2"/>
      </rPr>
      <t>Uhrzeit</t>
    </r>
    <r>
      <rPr>
        <sz val="10"/>
        <rFont val="Arial"/>
        <family val="2"/>
      </rPr>
      <t xml:space="preserve">
</t>
    </r>
    <r>
      <rPr>
        <sz val="8"/>
        <rFont val="Arial"/>
        <family val="2"/>
      </rPr>
      <t>[hh:mm]</t>
    </r>
  </si>
  <si>
    <r>
      <rPr>
        <sz val="11"/>
        <color indexed="8"/>
        <rFont val="Arial"/>
        <family val="2"/>
      </rPr>
      <t xml:space="preserve">Datum </t>
    </r>
    <r>
      <rPr>
        <sz val="10"/>
        <color indexed="8"/>
        <rFont val="Arial"/>
        <family val="2"/>
      </rPr>
      <t xml:space="preserve">
</t>
    </r>
    <r>
      <rPr>
        <sz val="8"/>
        <color indexed="8"/>
        <rFont val="Arial"/>
        <family val="2"/>
      </rPr>
      <t>[TT.MM.JJ]</t>
    </r>
  </si>
  <si>
    <r>
      <t xml:space="preserve">Bewirtung  </t>
    </r>
    <r>
      <rPr>
        <sz val="11"/>
        <color indexed="8"/>
        <rFont val="Arial"/>
        <family val="2"/>
      </rPr>
      <t>(lt. Beleg)</t>
    </r>
    <r>
      <rPr>
        <b/>
        <sz val="11"/>
        <color indexed="8"/>
        <rFont val="Arial"/>
        <family val="2"/>
      </rPr>
      <t>:</t>
    </r>
  </si>
  <si>
    <t>Tag</t>
  </si>
  <si>
    <r>
      <t>Fahrtkosten:</t>
    </r>
    <r>
      <rPr>
        <sz val="11"/>
        <color indexed="8"/>
        <rFont val="Arial"/>
        <family val="2"/>
      </rPr>
      <t xml:space="preserve"> (je km)</t>
    </r>
  </si>
  <si>
    <t>BIC:</t>
  </si>
  <si>
    <t>IBAN:</t>
  </si>
  <si>
    <t>8 bis 24 Stunden</t>
  </si>
  <si>
    <t>24 Stunden</t>
  </si>
  <si>
    <t>Tischtennisverband Württemberg-Hohenzollern e.V.</t>
  </si>
  <si>
    <r>
      <t>(Zutreffendes mit X markieren</t>
    </r>
    <r>
      <rPr>
        <i/>
        <sz val="9"/>
        <color indexed="8"/>
        <rFont val="Arial"/>
        <family val="2"/>
      </rPr>
      <t>)</t>
    </r>
  </si>
  <si>
    <t>8 - 24 Stunden</t>
  </si>
  <si>
    <t>0 - 3 Stunden</t>
  </si>
  <si>
    <t>3 - 8 Stunden</t>
  </si>
  <si>
    <t>(20 %) aus 28,00 €</t>
  </si>
  <si>
    <t>(40 %) aus 28,00 €</t>
  </si>
  <si>
    <t>Badischer Tischtennis Verband e.V.</t>
  </si>
  <si>
    <t>An-/Abreisetag</t>
  </si>
  <si>
    <t xml:space="preserve">2. Tag </t>
  </si>
  <si>
    <t>3. Tag</t>
  </si>
  <si>
    <t>4. Tag</t>
  </si>
  <si>
    <t>5.Tag</t>
  </si>
  <si>
    <t>Tage:</t>
  </si>
  <si>
    <t>Stunden (bei einem Tag)</t>
  </si>
  <si>
    <t xml:space="preserve">1. Tag </t>
  </si>
  <si>
    <t>Frühst</t>
  </si>
  <si>
    <t>Mittag</t>
  </si>
  <si>
    <t>Abend</t>
  </si>
  <si>
    <t>Sonderfall Betrachtung ohne Übernachtung</t>
  </si>
  <si>
    <t>Stunden beim letzten Tag</t>
  </si>
  <si>
    <t>3 bis 8 Stunden</t>
  </si>
  <si>
    <t>Reisekosten-Abrechnung Schiedsrichter</t>
  </si>
  <si>
    <t>BaTTV  Tagegeldsätze lt. SR-Ordnung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</si>
</sst>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* #,##0.00\ &quot;€&quot;_-;\-* #,##0.00\ &quot;€&quot;_-;_-* &quot;-&quot;??\ &quot;€&quot;_-;_-@_-"/>
    <numFmt numFmtId="164" formatCode="#,##0.00\ &quot;€&quot;"/>
    <numFmt numFmtId="165" formatCode="[$-407]d/\ mmmm\ yyyy;@"/>
    <numFmt numFmtId="166" formatCode="dd/mm/yy;@"/>
    <numFmt numFmtId="167" formatCode="[hh]:mm"/>
    <numFmt numFmtId="168" formatCode="0.0000"/>
  </numFmts>
  <fonts count="3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6"/>
      <name val="Arial"/>
      <family val="2"/>
    </font>
    <font>
      <sz val="11"/>
      <name val="Arial"/>
      <family val="2"/>
    </font>
    <font>
      <b/>
      <sz val="20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/>
      <sz val="13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i/>
      <sz val="9"/>
      <color indexed="8"/>
      <name val="Arial"/>
      <family val="2"/>
    </font>
    <font>
      <b/>
      <u/>
      <sz val="11"/>
      <name val="Arial"/>
      <family val="2"/>
    </font>
    <font>
      <b/>
      <i/>
      <sz val="12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u/>
      <sz val="10"/>
      <color theme="1"/>
      <name val="Arial"/>
      <family val="2"/>
    </font>
    <font>
      <b/>
      <u/>
      <sz val="13"/>
      <color theme="1"/>
      <name val="Arial"/>
      <family val="2"/>
    </font>
    <font>
      <u/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FF0000"/>
      <name val="Arial"/>
      <family val="2"/>
    </font>
    <font>
      <sz val="10"/>
      <color theme="1"/>
      <name val="Wingdings 2"/>
      <family val="1"/>
      <charset val="2"/>
    </font>
    <font>
      <sz val="11"/>
      <color rgb="FFFF0000"/>
      <name val="Arial"/>
      <family val="2"/>
    </font>
    <font>
      <sz val="8"/>
      <color theme="1"/>
      <name val="Arial"/>
      <family val="2"/>
    </font>
    <font>
      <i/>
      <sz val="11"/>
      <color theme="1"/>
      <name val="Arial"/>
      <family val="2"/>
    </font>
    <font>
      <i/>
      <sz val="9"/>
      <color theme="1"/>
      <name val="Arial"/>
      <family val="2"/>
    </font>
    <font>
      <b/>
      <i/>
      <sz val="16"/>
      <color theme="1"/>
      <name val="Arial"/>
      <family val="2"/>
    </font>
    <font>
      <b/>
      <sz val="20"/>
      <color theme="1"/>
      <name val="Arial"/>
      <family val="2"/>
    </font>
    <font>
      <sz val="11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</fills>
  <borders count="2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4" fontId="19" fillId="0" borderId="0" applyFont="0" applyFill="0" applyBorder="0" applyAlignment="0" applyProtection="0"/>
  </cellStyleXfs>
  <cellXfs count="263">
    <xf numFmtId="0" fontId="0" fillId="0" borderId="0" xfId="0"/>
    <xf numFmtId="0" fontId="21" fillId="0" borderId="1" xfId="0" applyFont="1" applyBorder="1"/>
    <xf numFmtId="0" fontId="21" fillId="0" borderId="0" xfId="0" applyFont="1"/>
    <xf numFmtId="0" fontId="21" fillId="0" borderId="2" xfId="0" applyFont="1" applyBorder="1"/>
    <xf numFmtId="0" fontId="21" fillId="0" borderId="0" xfId="0" applyFont="1" applyAlignment="1">
      <alignment horizontal="center"/>
    </xf>
    <xf numFmtId="164" fontId="22" fillId="0" borderId="0" xfId="0" applyNumberFormat="1" applyFont="1" applyAlignment="1">
      <alignment horizontal="right" indent="1"/>
    </xf>
    <xf numFmtId="0" fontId="22" fillId="0" borderId="0" xfId="0" applyFont="1" applyAlignment="1">
      <alignment horizontal="center"/>
    </xf>
    <xf numFmtId="0" fontId="21" fillId="0" borderId="3" xfId="0" applyFont="1" applyBorder="1"/>
    <xf numFmtId="49" fontId="10" fillId="0" borderId="4" xfId="1" applyNumberFormat="1" applyFont="1" applyBorder="1" applyAlignment="1">
      <alignment horizontal="left" indent="1"/>
    </xf>
    <xf numFmtId="0" fontId="21" fillId="0" borderId="5" xfId="0" applyFont="1" applyBorder="1"/>
    <xf numFmtId="0" fontId="21" fillId="0" borderId="5" xfId="0" applyFont="1" applyBorder="1" applyAlignment="1">
      <alignment horizontal="center"/>
    </xf>
    <xf numFmtId="164" fontId="22" fillId="0" borderId="5" xfId="0" applyNumberFormat="1" applyFont="1" applyBorder="1" applyAlignment="1">
      <alignment horizontal="right" indent="1"/>
    </xf>
    <xf numFmtId="0" fontId="22" fillId="0" borderId="5" xfId="0" applyFont="1" applyBorder="1" applyAlignment="1">
      <alignment horizontal="center"/>
    </xf>
    <xf numFmtId="0" fontId="21" fillId="0" borderId="6" xfId="0" applyFont="1" applyBorder="1"/>
    <xf numFmtId="0" fontId="23" fillId="0" borderId="0" xfId="0" applyFont="1"/>
    <xf numFmtId="49" fontId="3" fillId="0" borderId="0" xfId="1" applyNumberFormat="1" applyFont="1" applyAlignment="1">
      <alignment vertical="center"/>
    </xf>
    <xf numFmtId="49" fontId="3" fillId="0" borderId="0" xfId="1" applyNumberFormat="1" applyFont="1" applyAlignment="1">
      <alignment horizontal="center" vertical="center"/>
    </xf>
    <xf numFmtId="49" fontId="5" fillId="0" borderId="6" xfId="1" applyNumberFormat="1" applyFont="1" applyBorder="1" applyAlignment="1">
      <alignment horizontal="right" vertical="center" indent="1"/>
    </xf>
    <xf numFmtId="49" fontId="5" fillId="0" borderId="0" xfId="1" applyNumberFormat="1" applyFont="1" applyAlignment="1">
      <alignment horizontal="right" vertical="center" indent="1"/>
    </xf>
    <xf numFmtId="49" fontId="3" fillId="0" borderId="0" xfId="1" applyNumberFormat="1" applyFont="1" applyAlignment="1">
      <alignment horizontal="left" vertical="center"/>
    </xf>
    <xf numFmtId="166" fontId="21" fillId="0" borderId="0" xfId="0" applyNumberFormat="1" applyFont="1" applyAlignment="1">
      <alignment horizontal="center"/>
    </xf>
    <xf numFmtId="0" fontId="21" fillId="0" borderId="7" xfId="0" applyFont="1" applyBorder="1"/>
    <xf numFmtId="167" fontId="3" fillId="0" borderId="0" xfId="1" applyNumberFormat="1" applyFont="1" applyAlignment="1">
      <alignment horizontal="right" vertical="center" indent="1"/>
    </xf>
    <xf numFmtId="49" fontId="3" fillId="0" borderId="0" xfId="1" applyNumberFormat="1" applyFont="1" applyAlignment="1">
      <alignment horizontal="right" vertical="center" indent="1"/>
    </xf>
    <xf numFmtId="49" fontId="3" fillId="0" borderId="7" xfId="1" applyNumberFormat="1" applyFont="1" applyBorder="1" applyAlignment="1">
      <alignment horizontal="left" vertical="center" indent="1"/>
    </xf>
    <xf numFmtId="0" fontId="21" fillId="0" borderId="7" xfId="0" applyFont="1" applyBorder="1" applyAlignment="1">
      <alignment horizontal="left"/>
    </xf>
    <xf numFmtId="49" fontId="3" fillId="0" borderId="6" xfId="1" applyNumberFormat="1" applyFont="1" applyBorder="1" applyAlignment="1">
      <alignment horizontal="right" vertical="center" indent="1"/>
    </xf>
    <xf numFmtId="0" fontId="21" fillId="0" borderId="0" xfId="0" applyFont="1" applyAlignment="1">
      <alignment horizontal="right" indent="1"/>
    </xf>
    <xf numFmtId="166" fontId="3" fillId="0" borderId="0" xfId="1" applyNumberFormat="1" applyFont="1" applyAlignment="1">
      <alignment vertical="center"/>
    </xf>
    <xf numFmtId="49" fontId="5" fillId="0" borderId="0" xfId="1" applyNumberFormat="1" applyFont="1" applyAlignment="1">
      <alignment vertical="center"/>
    </xf>
    <xf numFmtId="166" fontId="3" fillId="0" borderId="0" xfId="1" applyNumberFormat="1" applyFont="1" applyAlignment="1">
      <alignment horizontal="center" vertical="center"/>
    </xf>
    <xf numFmtId="49" fontId="3" fillId="0" borderId="0" xfId="1" applyNumberFormat="1" applyFont="1" applyAlignment="1">
      <alignment horizontal="left" vertical="center" indent="1"/>
    </xf>
    <xf numFmtId="0" fontId="21" fillId="0" borderId="0" xfId="0" applyFont="1" applyAlignment="1">
      <alignment horizontal="left"/>
    </xf>
    <xf numFmtId="167" fontId="3" fillId="0" borderId="0" xfId="1" applyNumberFormat="1" applyFont="1" applyAlignment="1">
      <alignment vertical="center"/>
    </xf>
    <xf numFmtId="0" fontId="21" fillId="0" borderId="7" xfId="0" applyFont="1" applyBorder="1" applyAlignment="1">
      <alignment horizontal="center"/>
    </xf>
    <xf numFmtId="164" fontId="22" fillId="0" borderId="0" xfId="0" applyNumberFormat="1" applyFont="1" applyAlignment="1">
      <alignment horizontal="left" indent="1"/>
    </xf>
    <xf numFmtId="0" fontId="22" fillId="0" borderId="0" xfId="0" applyFont="1" applyAlignment="1">
      <alignment horizontal="left"/>
    </xf>
    <xf numFmtId="0" fontId="21" fillId="0" borderId="8" xfId="0" applyFont="1" applyBorder="1"/>
    <xf numFmtId="0" fontId="21" fillId="0" borderId="9" xfId="0" applyFont="1" applyBorder="1"/>
    <xf numFmtId="0" fontId="21" fillId="0" borderId="9" xfId="0" applyFont="1" applyBorder="1" applyAlignment="1">
      <alignment horizontal="center"/>
    </xf>
    <xf numFmtId="164" fontId="22" fillId="0" borderId="9" xfId="0" applyNumberFormat="1" applyFont="1" applyBorder="1" applyAlignment="1">
      <alignment horizontal="right" indent="1"/>
    </xf>
    <xf numFmtId="0" fontId="22" fillId="0" borderId="9" xfId="0" applyFont="1" applyBorder="1" applyAlignment="1">
      <alignment horizontal="center"/>
    </xf>
    <xf numFmtId="0" fontId="24" fillId="0" borderId="0" xfId="0" applyFont="1" applyAlignment="1">
      <alignment horizontal="center" vertical="center"/>
    </xf>
    <xf numFmtId="0" fontId="25" fillId="0" borderId="6" xfId="0" applyFont="1" applyBorder="1" applyAlignment="1">
      <alignment horizontal="left" vertical="center" indent="1"/>
    </xf>
    <xf numFmtId="0" fontId="21" fillId="0" borderId="0" xfId="0" applyFont="1" applyAlignment="1">
      <alignment horizontal="left" indent="1"/>
    </xf>
    <xf numFmtId="0" fontId="26" fillId="0" borderId="0" xfId="0" applyFont="1" applyAlignment="1">
      <alignment horizontal="center" vertical="center"/>
    </xf>
    <xf numFmtId="4" fontId="22" fillId="0" borderId="0" xfId="0" applyNumberFormat="1" applyFont="1" applyAlignment="1">
      <alignment horizontal="right" indent="1"/>
    </xf>
    <xf numFmtId="49" fontId="21" fillId="0" borderId="0" xfId="0" applyNumberFormat="1" applyFont="1" applyAlignment="1">
      <alignment vertical="center"/>
    </xf>
    <xf numFmtId="49" fontId="21" fillId="0" borderId="0" xfId="0" applyNumberFormat="1" applyFont="1" applyAlignment="1">
      <alignment horizontal="left" vertical="center"/>
    </xf>
    <xf numFmtId="4" fontId="27" fillId="0" borderId="10" xfId="0" applyNumberFormat="1" applyFont="1" applyBorder="1" applyAlignment="1">
      <alignment horizontal="right" vertical="center" indent="1"/>
    </xf>
    <xf numFmtId="0" fontId="28" fillId="0" borderId="0" xfId="0" applyFont="1" applyAlignment="1">
      <alignment vertical="center"/>
    </xf>
    <xf numFmtId="0" fontId="22" fillId="0" borderId="11" xfId="0" applyFont="1" applyBorder="1" applyAlignment="1">
      <alignment horizontal="center" vertical="center"/>
    </xf>
    <xf numFmtId="0" fontId="21" fillId="0" borderId="3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21" fillId="0" borderId="6" xfId="0" applyFont="1" applyBorder="1" applyAlignment="1">
      <alignment horizontal="left" vertical="center" indent="1"/>
    </xf>
    <xf numFmtId="0" fontId="21" fillId="0" borderId="0" xfId="0" applyFont="1" applyAlignment="1">
      <alignment horizontal="left" vertical="center" indent="1"/>
    </xf>
    <xf numFmtId="0" fontId="21" fillId="0" borderId="0" xfId="0" applyFont="1" applyAlignment="1">
      <alignment horizontal="center" vertical="center"/>
    </xf>
    <xf numFmtId="4" fontId="27" fillId="0" borderId="0" xfId="0" applyNumberFormat="1" applyFont="1" applyAlignment="1">
      <alignment horizontal="right" vertical="center" indent="1"/>
    </xf>
    <xf numFmtId="0" fontId="22" fillId="0" borderId="0" xfId="0" applyFont="1" applyAlignment="1">
      <alignment horizontal="center" vertical="center"/>
    </xf>
    <xf numFmtId="49" fontId="21" fillId="0" borderId="6" xfId="0" applyNumberFormat="1" applyFont="1" applyBorder="1" applyAlignment="1">
      <alignment horizontal="left" vertical="center" indent="1"/>
    </xf>
    <xf numFmtId="49" fontId="21" fillId="0" borderId="0" xfId="0" applyNumberFormat="1" applyFont="1" applyAlignment="1">
      <alignment horizontal="left" vertical="center" indent="1"/>
    </xf>
    <xf numFmtId="49" fontId="21" fillId="0" borderId="0" xfId="0" applyNumberFormat="1" applyFont="1" applyAlignment="1">
      <alignment horizontal="center" vertical="center"/>
    </xf>
    <xf numFmtId="49" fontId="22" fillId="0" borderId="0" xfId="0" applyNumberFormat="1" applyFont="1" applyAlignment="1">
      <alignment horizontal="center" vertical="center"/>
    </xf>
    <xf numFmtId="49" fontId="21" fillId="0" borderId="3" xfId="0" applyNumberFormat="1" applyFont="1" applyBorder="1" applyAlignment="1">
      <alignment vertical="center"/>
    </xf>
    <xf numFmtId="49" fontId="21" fillId="0" borderId="6" xfId="0" applyNumberFormat="1" applyFont="1" applyBorder="1" applyAlignment="1">
      <alignment vertical="center"/>
    </xf>
    <xf numFmtId="49" fontId="21" fillId="0" borderId="0" xfId="0" applyNumberFormat="1" applyFont="1" applyAlignment="1">
      <alignment horizontal="center" vertical="center" textRotation="90"/>
    </xf>
    <xf numFmtId="49" fontId="21" fillId="0" borderId="0" xfId="0" applyNumberFormat="1" applyFont="1" applyAlignment="1">
      <alignment horizontal="center" textRotation="90"/>
    </xf>
    <xf numFmtId="0" fontId="29" fillId="0" borderId="6" xfId="0" applyFont="1" applyBorder="1" applyAlignment="1">
      <alignment horizontal="left" vertical="center" indent="1"/>
    </xf>
    <xf numFmtId="49" fontId="21" fillId="0" borderId="10" xfId="0" applyNumberFormat="1" applyFont="1" applyBorder="1" applyAlignment="1">
      <alignment horizontal="center"/>
    </xf>
    <xf numFmtId="49" fontId="21" fillId="0" borderId="0" xfId="0" applyNumberFormat="1" applyFont="1"/>
    <xf numFmtId="4" fontId="27" fillId="0" borderId="0" xfId="0" applyNumberFormat="1" applyFont="1" applyAlignment="1">
      <alignment horizontal="right" indent="1"/>
    </xf>
    <xf numFmtId="49" fontId="22" fillId="0" borderId="0" xfId="0" applyNumberFormat="1" applyFont="1" applyAlignment="1">
      <alignment horizontal="center"/>
    </xf>
    <xf numFmtId="49" fontId="21" fillId="0" borderId="3" xfId="0" applyNumberFormat="1" applyFont="1" applyBorder="1"/>
    <xf numFmtId="166" fontId="21" fillId="0" borderId="0" xfId="0" applyNumberFormat="1" applyFont="1" applyAlignment="1">
      <alignment horizontal="center" vertical="center"/>
    </xf>
    <xf numFmtId="4" fontId="21" fillId="0" borderId="0" xfId="0" applyNumberFormat="1" applyFont="1" applyAlignment="1">
      <alignment horizontal="right" vertical="center"/>
    </xf>
    <xf numFmtId="0" fontId="21" fillId="0" borderId="6" xfId="0" applyFont="1" applyBorder="1" applyAlignment="1">
      <alignment vertical="center"/>
    </xf>
    <xf numFmtId="0" fontId="21" fillId="0" borderId="12" xfId="0" applyFont="1" applyBorder="1" applyAlignment="1">
      <alignment vertical="center"/>
    </xf>
    <xf numFmtId="0" fontId="21" fillId="0" borderId="12" xfId="0" applyFont="1" applyBorder="1" applyAlignment="1">
      <alignment horizontal="center" vertical="center"/>
    </xf>
    <xf numFmtId="4" fontId="21" fillId="0" borderId="12" xfId="0" applyNumberFormat="1" applyFont="1" applyBorder="1" applyAlignment="1">
      <alignment horizontal="right" vertical="center"/>
    </xf>
    <xf numFmtId="4" fontId="27" fillId="0" borderId="7" xfId="0" applyNumberFormat="1" applyFont="1" applyBorder="1" applyAlignment="1">
      <alignment horizontal="right" vertical="center" indent="1"/>
    </xf>
    <xf numFmtId="49" fontId="28" fillId="0" borderId="6" xfId="0" applyNumberFormat="1" applyFont="1" applyBorder="1" applyAlignment="1">
      <alignment horizontal="left" vertical="center" indent="1"/>
    </xf>
    <xf numFmtId="49" fontId="28" fillId="0" borderId="0" xfId="0" applyNumberFormat="1" applyFont="1" applyAlignment="1">
      <alignment horizontal="left" vertical="center" indent="1"/>
    </xf>
    <xf numFmtId="49" fontId="21" fillId="0" borderId="12" xfId="0" applyNumberFormat="1" applyFont="1" applyBorder="1" applyAlignment="1">
      <alignment horizontal="left" vertical="center"/>
    </xf>
    <xf numFmtId="49" fontId="21" fillId="0" borderId="12" xfId="0" applyNumberFormat="1" applyFont="1" applyBorder="1" applyAlignment="1">
      <alignment vertical="center"/>
    </xf>
    <xf numFmtId="49" fontId="21" fillId="0" borderId="12" xfId="0" applyNumberFormat="1" applyFont="1" applyBorder="1" applyAlignment="1">
      <alignment horizontal="right" vertical="center"/>
    </xf>
    <xf numFmtId="49" fontId="21" fillId="0" borderId="12" xfId="0" applyNumberFormat="1" applyFont="1" applyBorder="1" applyAlignment="1">
      <alignment horizontal="center" vertical="center"/>
    </xf>
    <xf numFmtId="4" fontId="27" fillId="0" borderId="12" xfId="0" applyNumberFormat="1" applyFont="1" applyBorder="1" applyAlignment="1">
      <alignment horizontal="right" vertical="center" indent="1"/>
    </xf>
    <xf numFmtId="0" fontId="22" fillId="0" borderId="12" xfId="0" applyFont="1" applyBorder="1" applyAlignment="1">
      <alignment horizontal="center" vertical="center"/>
    </xf>
    <xf numFmtId="4" fontId="22" fillId="0" borderId="0" xfId="0" applyNumberFormat="1" applyFont="1" applyAlignment="1">
      <alignment horizontal="right" vertical="center" indent="1"/>
    </xf>
    <xf numFmtId="0" fontId="27" fillId="0" borderId="6" xfId="0" applyFont="1" applyBorder="1" applyAlignment="1">
      <alignment horizontal="left" vertical="center" indent="1"/>
    </xf>
    <xf numFmtId="0" fontId="27" fillId="0" borderId="0" xfId="0" applyFont="1" applyAlignment="1">
      <alignment horizontal="left" vertical="center" indent="1"/>
    </xf>
    <xf numFmtId="0" fontId="27" fillId="0" borderId="0" xfId="0" applyFont="1" applyAlignment="1">
      <alignment vertical="center"/>
    </xf>
    <xf numFmtId="0" fontId="27" fillId="0" borderId="0" xfId="0" applyFont="1" applyAlignment="1">
      <alignment horizontal="center" vertical="center"/>
    </xf>
    <xf numFmtId="0" fontId="27" fillId="0" borderId="3" xfId="0" applyFont="1" applyBorder="1" applyAlignment="1">
      <alignment vertical="center"/>
    </xf>
    <xf numFmtId="164" fontId="22" fillId="0" borderId="0" xfId="0" applyNumberFormat="1" applyFont="1" applyAlignment="1">
      <alignment horizontal="right" vertical="center"/>
    </xf>
    <xf numFmtId="164" fontId="1" fillId="0" borderId="0" xfId="1" applyNumberFormat="1" applyAlignment="1">
      <alignment horizontal="left" vertical="center"/>
    </xf>
    <xf numFmtId="49" fontId="7" fillId="0" borderId="0" xfId="1" applyNumberFormat="1" applyFont="1"/>
    <xf numFmtId="164" fontId="1" fillId="0" borderId="0" xfId="1" applyNumberFormat="1" applyAlignment="1">
      <alignment vertical="center"/>
    </xf>
    <xf numFmtId="0" fontId="21" fillId="0" borderId="13" xfId="0" applyFont="1" applyBorder="1" applyAlignment="1">
      <alignment horizontal="center"/>
    </xf>
    <xf numFmtId="0" fontId="21" fillId="0" borderId="12" xfId="0" applyFont="1" applyBorder="1"/>
    <xf numFmtId="0" fontId="21" fillId="0" borderId="14" xfId="0" applyFont="1" applyBorder="1"/>
    <xf numFmtId="49" fontId="23" fillId="0" borderId="6" xfId="0" applyNumberFormat="1" applyFont="1" applyBorder="1" applyAlignment="1">
      <alignment vertical="center" wrapText="1"/>
    </xf>
    <xf numFmtId="49" fontId="30" fillId="0" borderId="6" xfId="0" applyNumberFormat="1" applyFont="1" applyBorder="1" applyAlignment="1">
      <alignment horizontal="right" vertical="center" indent="1"/>
    </xf>
    <xf numFmtId="49" fontId="23" fillId="0" borderId="0" xfId="0" applyNumberFormat="1" applyFont="1" applyAlignment="1">
      <alignment vertical="center"/>
    </xf>
    <xf numFmtId="49" fontId="23" fillId="0" borderId="0" xfId="0" applyNumberFormat="1" applyFont="1" applyAlignment="1">
      <alignment horizontal="center" vertical="center"/>
    </xf>
    <xf numFmtId="0" fontId="23" fillId="0" borderId="6" xfId="0" applyFont="1" applyBorder="1" applyAlignment="1">
      <alignment horizontal="center" vertical="center"/>
    </xf>
    <xf numFmtId="0" fontId="21" fillId="0" borderId="0" xfId="0" applyFont="1" applyAlignment="1">
      <alignment horizontal="right"/>
    </xf>
    <xf numFmtId="1" fontId="21" fillId="0" borderId="0" xfId="0" applyNumberFormat="1" applyFont="1" applyAlignment="1">
      <alignment horizontal="left"/>
    </xf>
    <xf numFmtId="167" fontId="21" fillId="0" borderId="0" xfId="0" applyNumberFormat="1" applyFont="1" applyAlignment="1">
      <alignment horizontal="left"/>
    </xf>
    <xf numFmtId="2" fontId="21" fillId="0" borderId="0" xfId="0" applyNumberFormat="1" applyFont="1"/>
    <xf numFmtId="2" fontId="21" fillId="0" borderId="0" xfId="0" applyNumberFormat="1" applyFont="1" applyAlignment="1">
      <alignment horizontal="left"/>
    </xf>
    <xf numFmtId="0" fontId="21" fillId="0" borderId="0" xfId="0" applyFont="1" applyAlignment="1">
      <alignment horizontal="right" indent="2"/>
    </xf>
    <xf numFmtId="168" fontId="21" fillId="0" borderId="0" xfId="0" applyNumberFormat="1" applyFont="1"/>
    <xf numFmtId="166" fontId="21" fillId="2" borderId="10" xfId="0" applyNumberFormat="1" applyFont="1" applyFill="1" applyBorder="1" applyProtection="1">
      <protection locked="0"/>
    </xf>
    <xf numFmtId="4" fontId="27" fillId="2" borderId="10" xfId="0" applyNumberFormat="1" applyFont="1" applyFill="1" applyBorder="1" applyAlignment="1" applyProtection="1">
      <alignment horizontal="right" vertical="center" indent="1"/>
      <protection locked="0"/>
    </xf>
    <xf numFmtId="49" fontId="21" fillId="2" borderId="10" xfId="0" applyNumberFormat="1" applyFont="1" applyFill="1" applyBorder="1" applyAlignment="1" applyProtection="1">
      <alignment horizontal="center" vertical="center"/>
      <protection locked="0"/>
    </xf>
    <xf numFmtId="0" fontId="21" fillId="2" borderId="11" xfId="0" applyFont="1" applyFill="1" applyBorder="1" applyAlignment="1" applyProtection="1">
      <alignment horizontal="center" vertical="center"/>
      <protection locked="0"/>
    </xf>
    <xf numFmtId="4" fontId="27" fillId="2" borderId="0" xfId="0" applyNumberFormat="1" applyFont="1" applyFill="1" applyAlignment="1" applyProtection="1">
      <alignment horizontal="right" vertical="center" indent="1"/>
      <protection locked="0"/>
    </xf>
    <xf numFmtId="164" fontId="28" fillId="0" borderId="0" xfId="0" applyNumberFormat="1" applyFont="1" applyAlignment="1">
      <alignment horizontal="center" vertical="center"/>
    </xf>
    <xf numFmtId="49" fontId="3" fillId="2" borderId="10" xfId="1" applyNumberFormat="1" applyFont="1" applyFill="1" applyBorder="1" applyAlignment="1" applyProtection="1">
      <alignment horizontal="left"/>
      <protection locked="0"/>
    </xf>
    <xf numFmtId="0" fontId="31" fillId="0" borderId="0" xfId="0" applyFont="1" applyAlignment="1">
      <alignment vertical="center"/>
    </xf>
    <xf numFmtId="49" fontId="32" fillId="0" borderId="0" xfId="0" applyNumberFormat="1" applyFont="1" applyAlignment="1">
      <alignment vertical="center"/>
    </xf>
    <xf numFmtId="49" fontId="2" fillId="0" borderId="5" xfId="1" applyNumberFormat="1" applyFont="1" applyBorder="1" applyAlignment="1">
      <alignment horizontal="center" vertical="center"/>
    </xf>
    <xf numFmtId="49" fontId="4" fillId="0" borderId="9" xfId="1" applyNumberFormat="1" applyFont="1" applyBorder="1" applyAlignment="1">
      <alignment horizontal="center" vertical="center"/>
    </xf>
    <xf numFmtId="0" fontId="21" fillId="0" borderId="25" xfId="0" applyFont="1" applyBorder="1"/>
    <xf numFmtId="164" fontId="22" fillId="0" borderId="25" xfId="0" applyNumberFormat="1" applyFont="1" applyBorder="1" applyAlignment="1">
      <alignment horizontal="right" indent="1"/>
    </xf>
    <xf numFmtId="0" fontId="22" fillId="0" borderId="25" xfId="0" applyFont="1" applyBorder="1" applyAlignment="1">
      <alignment horizontal="center"/>
    </xf>
    <xf numFmtId="0" fontId="21" fillId="0" borderId="11" xfId="0" applyFont="1" applyBorder="1" applyAlignment="1" applyProtection="1">
      <alignment horizontal="center" vertical="center"/>
      <protection locked="0"/>
    </xf>
    <xf numFmtId="44" fontId="21" fillId="0" borderId="0" xfId="2" applyFont="1" applyFill="1" applyBorder="1" applyAlignment="1" applyProtection="1">
      <alignment horizontal="right" vertical="center"/>
    </xf>
    <xf numFmtId="0" fontId="37" fillId="0" borderId="0" xfId="0" applyFont="1"/>
    <xf numFmtId="0" fontId="20" fillId="0" borderId="0" xfId="0" applyFont="1"/>
    <xf numFmtId="1" fontId="20" fillId="0" borderId="0" xfId="0" applyNumberFormat="1" applyFont="1"/>
    <xf numFmtId="49" fontId="37" fillId="0" borderId="0" xfId="0" applyNumberFormat="1" applyFont="1"/>
    <xf numFmtId="0" fontId="37" fillId="0" borderId="0" xfId="0" applyFont="1" applyAlignment="1">
      <alignment vertical="center"/>
    </xf>
    <xf numFmtId="0" fontId="3" fillId="0" borderId="0" xfId="0" applyFont="1"/>
    <xf numFmtId="0" fontId="3" fillId="0" borderId="0" xfId="0" applyFont="1" applyAlignment="1">
      <alignment vertical="center"/>
    </xf>
    <xf numFmtId="1" fontId="37" fillId="0" borderId="0" xfId="0" applyNumberFormat="1" applyFont="1"/>
    <xf numFmtId="49" fontId="37" fillId="0" borderId="0" xfId="0" applyNumberFormat="1" applyFont="1" applyAlignment="1">
      <alignment vertical="center"/>
    </xf>
    <xf numFmtId="0" fontId="35" fillId="0" borderId="4" xfId="0" applyFont="1" applyBorder="1" applyAlignment="1">
      <alignment horizontal="center" vertical="center"/>
    </xf>
    <xf numFmtId="0" fontId="35" fillId="0" borderId="5" xfId="0" applyFont="1" applyBorder="1" applyAlignment="1">
      <alignment horizontal="center" vertical="center"/>
    </xf>
    <xf numFmtId="49" fontId="9" fillId="0" borderId="5" xfId="1" applyNumberFormat="1" applyFont="1" applyBorder="1" applyAlignment="1" applyProtection="1">
      <alignment horizontal="center" vertical="center"/>
      <protection locked="0"/>
    </xf>
    <xf numFmtId="0" fontId="36" fillId="0" borderId="8" xfId="0" applyFont="1" applyBorder="1" applyAlignment="1">
      <alignment horizontal="center" vertical="center"/>
    </xf>
    <xf numFmtId="0" fontId="36" fillId="0" borderId="9" xfId="0" applyFont="1" applyBorder="1" applyAlignment="1">
      <alignment horizontal="center" vertical="center"/>
    </xf>
    <xf numFmtId="49" fontId="5" fillId="0" borderId="9" xfId="1" applyNumberFormat="1" applyFont="1" applyBorder="1" applyAlignment="1">
      <alignment horizontal="center" vertical="center"/>
    </xf>
    <xf numFmtId="49" fontId="8" fillId="0" borderId="4" xfId="1" applyNumberFormat="1" applyFont="1" applyBorder="1" applyAlignment="1">
      <alignment horizontal="center" vertical="center"/>
    </xf>
    <xf numFmtId="49" fontId="8" fillId="0" borderId="5" xfId="1" applyNumberFormat="1" applyFont="1" applyBorder="1" applyAlignment="1">
      <alignment horizontal="center" vertical="center"/>
    </xf>
    <xf numFmtId="49" fontId="8" fillId="0" borderId="1" xfId="1" applyNumberFormat="1" applyFont="1" applyBorder="1" applyAlignment="1">
      <alignment horizontal="center" vertical="center"/>
    </xf>
    <xf numFmtId="49" fontId="5" fillId="0" borderId="5" xfId="1" applyNumberFormat="1" applyFont="1" applyBorder="1" applyAlignment="1">
      <alignment horizontal="left" vertical="center" indent="1"/>
    </xf>
    <xf numFmtId="0" fontId="21" fillId="0" borderId="5" xfId="0" applyFont="1" applyBorder="1" applyAlignment="1">
      <alignment horizontal="left"/>
    </xf>
    <xf numFmtId="167" fontId="37" fillId="0" borderId="0" xfId="1" applyNumberFormat="1" applyFont="1" applyAlignment="1" applyProtection="1">
      <alignment horizontal="center"/>
      <protection locked="0"/>
    </xf>
    <xf numFmtId="49" fontId="6" fillId="0" borderId="8" xfId="1" applyNumberFormat="1" applyFont="1" applyBorder="1" applyAlignment="1">
      <alignment horizontal="right" vertical="center" indent="1"/>
    </xf>
    <xf numFmtId="49" fontId="6" fillId="0" borderId="9" xfId="1" applyNumberFormat="1" applyFont="1" applyBorder="1" applyAlignment="1">
      <alignment horizontal="right" vertical="center" indent="1"/>
    </xf>
    <xf numFmtId="0" fontId="22" fillId="2" borderId="9" xfId="0" applyFont="1" applyFill="1" applyBorder="1" applyAlignment="1" applyProtection="1">
      <alignment horizontal="left" indent="1"/>
      <protection locked="0"/>
    </xf>
    <xf numFmtId="0" fontId="22" fillId="2" borderId="2" xfId="0" applyFont="1" applyFill="1" applyBorder="1" applyAlignment="1" applyProtection="1">
      <alignment horizontal="left" indent="1"/>
      <protection locked="0"/>
    </xf>
    <xf numFmtId="49" fontId="7" fillId="2" borderId="22" xfId="1" applyNumberFormat="1" applyFont="1" applyFill="1" applyBorder="1" applyAlignment="1" applyProtection="1">
      <alignment horizontal="left" indent="1"/>
      <protection locked="0"/>
    </xf>
    <xf numFmtId="0" fontId="23" fillId="0" borderId="5" xfId="0" applyFont="1" applyBorder="1" applyAlignment="1">
      <alignment horizontal="center" wrapText="1"/>
    </xf>
    <xf numFmtId="0" fontId="23" fillId="0" borderId="9" xfId="0" applyFont="1" applyBorder="1" applyAlignment="1">
      <alignment horizontal="center" wrapText="1"/>
    </xf>
    <xf numFmtId="49" fontId="1" fillId="0" borderId="5" xfId="1" applyNumberFormat="1" applyBorder="1" applyAlignment="1">
      <alignment horizontal="center" wrapText="1"/>
    </xf>
    <xf numFmtId="49" fontId="1" fillId="0" borderId="5" xfId="1" applyNumberFormat="1" applyBorder="1" applyAlignment="1">
      <alignment horizontal="center"/>
    </xf>
    <xf numFmtId="49" fontId="1" fillId="0" borderId="9" xfId="1" applyNumberFormat="1" applyBorder="1" applyAlignment="1">
      <alignment horizontal="center"/>
    </xf>
    <xf numFmtId="49" fontId="6" fillId="0" borderId="6" xfId="1" applyNumberFormat="1" applyFont="1" applyBorder="1" applyAlignment="1">
      <alignment horizontal="right" vertical="center" indent="1"/>
    </xf>
    <xf numFmtId="49" fontId="6" fillId="0" borderId="0" xfId="1" applyNumberFormat="1" applyFont="1" applyAlignment="1">
      <alignment horizontal="right" vertical="center" indent="1"/>
    </xf>
    <xf numFmtId="0" fontId="22" fillId="2" borderId="0" xfId="0" applyFont="1" applyFill="1" applyAlignment="1" applyProtection="1">
      <alignment horizontal="left" indent="1"/>
      <protection locked="0"/>
    </xf>
    <xf numFmtId="0" fontId="22" fillId="2" borderId="3" xfId="0" applyFont="1" applyFill="1" applyBorder="1" applyAlignment="1" applyProtection="1">
      <alignment horizontal="left" indent="1"/>
      <protection locked="0"/>
    </xf>
    <xf numFmtId="49" fontId="22" fillId="2" borderId="10" xfId="0" applyNumberFormat="1" applyFont="1" applyFill="1" applyBorder="1" applyAlignment="1" applyProtection="1">
      <alignment horizontal="left" indent="1"/>
      <protection locked="0"/>
    </xf>
    <xf numFmtId="0" fontId="22" fillId="2" borderId="23" xfId="0" applyFont="1" applyFill="1" applyBorder="1" applyAlignment="1" applyProtection="1">
      <alignment horizontal="left" indent="1"/>
      <protection locked="0"/>
    </xf>
    <xf numFmtId="0" fontId="22" fillId="2" borderId="24" xfId="0" applyFont="1" applyFill="1" applyBorder="1" applyAlignment="1" applyProtection="1">
      <alignment horizontal="left" indent="1"/>
      <protection locked="0"/>
    </xf>
    <xf numFmtId="49" fontId="22" fillId="2" borderId="0" xfId="0" applyNumberFormat="1" applyFont="1" applyFill="1" applyAlignment="1" applyProtection="1">
      <alignment horizontal="left" indent="1"/>
      <protection locked="0"/>
    </xf>
    <xf numFmtId="49" fontId="5" fillId="0" borderId="6" xfId="1" applyNumberFormat="1" applyFont="1" applyBorder="1" applyAlignment="1">
      <alignment horizontal="right" vertical="center" indent="1"/>
    </xf>
    <xf numFmtId="49" fontId="5" fillId="0" borderId="0" xfId="1" applyNumberFormat="1" applyFont="1" applyAlignment="1">
      <alignment horizontal="right" vertical="center" indent="1"/>
    </xf>
    <xf numFmtId="49" fontId="21" fillId="2" borderId="10" xfId="0" applyNumberFormat="1" applyFont="1" applyFill="1" applyBorder="1" applyAlignment="1" applyProtection="1">
      <alignment horizontal="left"/>
      <protection locked="0"/>
    </xf>
    <xf numFmtId="49" fontId="21" fillId="0" borderId="0" xfId="0" applyNumberFormat="1" applyFont="1" applyAlignment="1">
      <alignment horizontal="left"/>
    </xf>
    <xf numFmtId="0" fontId="25" fillId="0" borderId="4" xfId="0" applyFont="1" applyBorder="1" applyAlignment="1">
      <alignment horizontal="left" indent="1"/>
    </xf>
    <xf numFmtId="0" fontId="25" fillId="0" borderId="5" xfId="0" applyFont="1" applyBorder="1" applyAlignment="1">
      <alignment horizontal="left" indent="1"/>
    </xf>
    <xf numFmtId="49" fontId="21" fillId="2" borderId="10" xfId="0" applyNumberFormat="1" applyFont="1" applyFill="1" applyBorder="1" applyAlignment="1" applyProtection="1">
      <alignment horizontal="left" vertical="center"/>
      <protection locked="0"/>
    </xf>
    <xf numFmtId="49" fontId="21" fillId="2" borderId="10" xfId="0" applyNumberFormat="1" applyFont="1" applyFill="1" applyBorder="1" applyAlignment="1" applyProtection="1">
      <alignment horizontal="right" vertical="center" indent="1"/>
      <protection locked="0"/>
    </xf>
    <xf numFmtId="49" fontId="28" fillId="0" borderId="6" xfId="0" applyNumberFormat="1" applyFont="1" applyBorder="1" applyAlignment="1">
      <alignment horizontal="right" vertical="center"/>
    </xf>
    <xf numFmtId="49" fontId="28" fillId="0" borderId="0" xfId="0" applyNumberFormat="1" applyFont="1" applyAlignment="1">
      <alignment horizontal="right" vertical="center"/>
    </xf>
    <xf numFmtId="167" fontId="3" fillId="2" borderId="10" xfId="1" applyNumberFormat="1" applyFont="1" applyFill="1" applyBorder="1" applyAlignment="1" applyProtection="1">
      <alignment horizontal="center"/>
      <protection locked="0"/>
    </xf>
    <xf numFmtId="0" fontId="21" fillId="2" borderId="0" xfId="0" applyFont="1" applyFill="1" applyAlignment="1" applyProtection="1">
      <alignment horizontal="left"/>
      <protection locked="0"/>
    </xf>
    <xf numFmtId="49" fontId="21" fillId="0" borderId="0" xfId="0" applyNumberFormat="1" applyFont="1" applyAlignment="1">
      <alignment horizontal="center" textRotation="90" wrapText="1"/>
    </xf>
    <xf numFmtId="49" fontId="21" fillId="0" borderId="10" xfId="0" applyNumberFormat="1" applyFont="1" applyBorder="1" applyAlignment="1">
      <alignment horizontal="center" textRotation="90"/>
    </xf>
    <xf numFmtId="49" fontId="34" fillId="0" borderId="10" xfId="0" applyNumberFormat="1" applyFont="1" applyBorder="1" applyAlignment="1">
      <alignment horizontal="center"/>
    </xf>
    <xf numFmtId="0" fontId="28" fillId="0" borderId="0" xfId="0" applyFont="1" applyAlignment="1">
      <alignment horizontal="right" vertical="center"/>
    </xf>
    <xf numFmtId="49" fontId="28" fillId="0" borderId="6" xfId="0" applyNumberFormat="1" applyFont="1" applyBorder="1" applyAlignment="1">
      <alignment horizontal="left" vertical="center" indent="1"/>
    </xf>
    <xf numFmtId="49" fontId="28" fillId="0" borderId="0" xfId="0" applyNumberFormat="1" applyFont="1" applyAlignment="1">
      <alignment horizontal="left" vertical="center" indent="1"/>
    </xf>
    <xf numFmtId="49" fontId="21" fillId="0" borderId="0" xfId="0" applyNumberFormat="1" applyFont="1" applyAlignment="1">
      <alignment horizontal="right" vertical="center"/>
    </xf>
    <xf numFmtId="0" fontId="28" fillId="0" borderId="6" xfId="0" applyFont="1" applyBorder="1" applyAlignment="1">
      <alignment horizontal="left" vertical="center" indent="1"/>
    </xf>
    <xf numFmtId="0" fontId="28" fillId="0" borderId="0" xfId="0" applyFont="1" applyAlignment="1">
      <alignment horizontal="left" vertical="center" indent="1"/>
    </xf>
    <xf numFmtId="49" fontId="21" fillId="0" borderId="0" xfId="0" applyNumberFormat="1" applyFont="1" applyAlignment="1">
      <alignment horizontal="center" textRotation="90"/>
    </xf>
    <xf numFmtId="49" fontId="21" fillId="0" borderId="0" xfId="0" applyNumberFormat="1" applyFont="1" applyAlignment="1">
      <alignment horizontal="center" vertical="center"/>
    </xf>
    <xf numFmtId="0" fontId="27" fillId="0" borderId="0" xfId="0" applyFont="1" applyAlignment="1">
      <alignment horizontal="right" vertical="center"/>
    </xf>
    <xf numFmtId="0" fontId="21" fillId="0" borderId="8" xfId="0" applyFont="1" applyBorder="1" applyAlignment="1">
      <alignment horizontal="left" vertical="center" indent="1"/>
    </xf>
    <xf numFmtId="0" fontId="21" fillId="0" borderId="9" xfId="0" applyFont="1" applyBorder="1" applyAlignment="1">
      <alignment horizontal="left" vertical="center" indent="1"/>
    </xf>
    <xf numFmtId="0" fontId="21" fillId="0" borderId="2" xfId="0" applyFont="1" applyBorder="1" applyAlignment="1">
      <alignment horizontal="left" vertical="center" indent="1"/>
    </xf>
    <xf numFmtId="0" fontId="21" fillId="0" borderId="4" xfId="0" applyFont="1" applyBorder="1"/>
    <xf numFmtId="0" fontId="21" fillId="0" borderId="5" xfId="0" applyFont="1" applyBorder="1"/>
    <xf numFmtId="0" fontId="21" fillId="0" borderId="1" xfId="0" applyFont="1" applyBorder="1"/>
    <xf numFmtId="0" fontId="33" fillId="0" borderId="4" xfId="0" applyFont="1" applyBorder="1" applyAlignment="1">
      <alignment horizontal="center" vertical="center" wrapText="1"/>
    </xf>
    <xf numFmtId="0" fontId="33" fillId="0" borderId="5" xfId="0" applyFont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 wrapText="1"/>
    </xf>
    <xf numFmtId="0" fontId="33" fillId="0" borderId="6" xfId="0" applyFont="1" applyBorder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0" fontId="33" fillId="0" borderId="3" xfId="0" applyFont="1" applyBorder="1" applyAlignment="1">
      <alignment horizontal="center" vertical="center" wrapText="1"/>
    </xf>
    <xf numFmtId="49" fontId="14" fillId="0" borderId="6" xfId="1" applyNumberFormat="1" applyFont="1" applyBorder="1" applyAlignment="1">
      <alignment horizontal="left" vertical="center" indent="1"/>
    </xf>
    <xf numFmtId="49" fontId="14" fillId="0" borderId="0" xfId="1" applyNumberFormat="1" applyFont="1" applyAlignment="1">
      <alignment horizontal="left" vertical="center" indent="1"/>
    </xf>
    <xf numFmtId="49" fontId="14" fillId="0" borderId="3" xfId="1" applyNumberFormat="1" applyFont="1" applyBorder="1" applyAlignment="1">
      <alignment horizontal="left" vertical="center" indent="1"/>
    </xf>
    <xf numFmtId="49" fontId="1" fillId="0" borderId="15" xfId="1" applyNumberFormat="1" applyBorder="1" applyAlignment="1">
      <alignment horizontal="right" vertical="center" indent="3"/>
    </xf>
    <xf numFmtId="49" fontId="1" fillId="0" borderId="10" xfId="1" applyNumberFormat="1" applyBorder="1" applyAlignment="1">
      <alignment horizontal="right" vertical="center" indent="3"/>
    </xf>
    <xf numFmtId="164" fontId="1" fillId="0" borderId="10" xfId="1" applyNumberFormat="1" applyBorder="1" applyAlignment="1">
      <alignment horizontal="center" vertical="center"/>
    </xf>
    <xf numFmtId="0" fontId="21" fillId="0" borderId="6" xfId="0" applyFont="1" applyBorder="1" applyAlignment="1">
      <alignment horizontal="left"/>
    </xf>
    <xf numFmtId="0" fontId="21" fillId="0" borderId="0" xfId="0" applyFont="1" applyAlignment="1">
      <alignment horizontal="left"/>
    </xf>
    <xf numFmtId="165" fontId="7" fillId="2" borderId="0" xfId="1" applyNumberFormat="1" applyFont="1" applyFill="1" applyAlignment="1" applyProtection="1">
      <alignment horizontal="center"/>
      <protection locked="0"/>
    </xf>
    <xf numFmtId="165" fontId="7" fillId="2" borderId="10" xfId="1" applyNumberFormat="1" applyFont="1" applyFill="1" applyBorder="1" applyAlignment="1" applyProtection="1">
      <alignment horizontal="center"/>
      <protection locked="0"/>
    </xf>
    <xf numFmtId="49" fontId="15" fillId="2" borderId="0" xfId="1" applyNumberFormat="1" applyFont="1" applyFill="1" applyAlignment="1" applyProtection="1">
      <alignment horizontal="center"/>
      <protection locked="0"/>
    </xf>
    <xf numFmtId="49" fontId="15" fillId="2" borderId="10" xfId="1" applyNumberFormat="1" applyFont="1" applyFill="1" applyBorder="1" applyAlignment="1" applyProtection="1">
      <alignment horizontal="center"/>
      <protection locked="0"/>
    </xf>
    <xf numFmtId="0" fontId="21" fillId="0" borderId="3" xfId="0" applyFont="1" applyBorder="1" applyAlignment="1">
      <alignment horizontal="center"/>
    </xf>
    <xf numFmtId="49" fontId="1" fillId="0" borderId="17" xfId="1" applyNumberFormat="1" applyBorder="1" applyAlignment="1">
      <alignment horizontal="right" vertical="center" indent="3"/>
    </xf>
    <xf numFmtId="49" fontId="1" fillId="0" borderId="7" xfId="1" applyNumberFormat="1" applyBorder="1" applyAlignment="1">
      <alignment horizontal="right" vertical="center" indent="3"/>
    </xf>
    <xf numFmtId="164" fontId="1" fillId="0" borderId="0" xfId="1" applyNumberFormat="1" applyAlignment="1">
      <alignment horizontal="right" vertical="center" indent="3"/>
    </xf>
    <xf numFmtId="0" fontId="21" fillId="0" borderId="6" xfId="0" applyFont="1" applyBorder="1" applyAlignment="1">
      <alignment horizontal="center"/>
    </xf>
    <xf numFmtId="0" fontId="21" fillId="0" borderId="0" xfId="0" applyFont="1" applyAlignment="1">
      <alignment horizontal="center"/>
    </xf>
    <xf numFmtId="49" fontId="3" fillId="0" borderId="0" xfId="1" applyNumberFormat="1" applyFont="1" applyAlignment="1">
      <alignment vertical="center"/>
    </xf>
    <xf numFmtId="49" fontId="3" fillId="0" borderId="3" xfId="1" applyNumberFormat="1" applyFont="1" applyBorder="1" applyAlignment="1">
      <alignment vertical="center"/>
    </xf>
    <xf numFmtId="49" fontId="23" fillId="0" borderId="17" xfId="0" applyNumberFormat="1" applyFont="1" applyBorder="1" applyAlignment="1">
      <alignment horizontal="left" vertical="center" wrapText="1" indent="1"/>
    </xf>
    <xf numFmtId="49" fontId="23" fillId="0" borderId="7" xfId="0" applyNumberFormat="1" applyFont="1" applyBorder="1" applyAlignment="1">
      <alignment horizontal="left" vertical="center" wrapText="1" indent="1"/>
    </xf>
    <xf numFmtId="49" fontId="23" fillId="0" borderId="18" xfId="0" applyNumberFormat="1" applyFont="1" applyBorder="1" applyAlignment="1">
      <alignment horizontal="left" vertical="center" wrapText="1" indent="1"/>
    </xf>
    <xf numFmtId="49" fontId="23" fillId="0" borderId="6" xfId="0" applyNumberFormat="1" applyFont="1" applyBorder="1" applyAlignment="1">
      <alignment horizontal="left" vertical="center" wrapText="1" indent="1"/>
    </xf>
    <xf numFmtId="49" fontId="23" fillId="0" borderId="0" xfId="0" applyNumberFormat="1" applyFont="1" applyAlignment="1">
      <alignment horizontal="left" vertical="center" wrapText="1" indent="1"/>
    </xf>
    <xf numFmtId="49" fontId="23" fillId="0" borderId="3" xfId="0" applyNumberFormat="1" applyFont="1" applyBorder="1" applyAlignment="1">
      <alignment horizontal="left" vertical="center" wrapText="1" indent="1"/>
    </xf>
    <xf numFmtId="0" fontId="7" fillId="2" borderId="0" xfId="1" applyFont="1" applyFill="1" applyAlignment="1" applyProtection="1">
      <alignment horizontal="center"/>
      <protection locked="0"/>
    </xf>
    <xf numFmtId="0" fontId="7" fillId="2" borderId="10" xfId="1" applyFont="1" applyFill="1" applyBorder="1" applyAlignment="1" applyProtection="1">
      <alignment horizontal="center"/>
      <protection locked="0"/>
    </xf>
    <xf numFmtId="0" fontId="15" fillId="2" borderId="0" xfId="1" applyFont="1" applyFill="1" applyAlignment="1" applyProtection="1">
      <alignment horizontal="center"/>
      <protection locked="0"/>
    </xf>
    <xf numFmtId="49" fontId="6" fillId="0" borderId="0" xfId="1" applyNumberFormat="1" applyFont="1" applyAlignment="1">
      <alignment horizontal="center" vertical="center"/>
    </xf>
    <xf numFmtId="49" fontId="6" fillId="0" borderId="7" xfId="1" applyNumberFormat="1" applyFont="1" applyBorder="1" applyAlignment="1">
      <alignment horizontal="center" vertical="center"/>
    </xf>
    <xf numFmtId="49" fontId="1" fillId="0" borderId="6" xfId="1" applyNumberFormat="1" applyBorder="1" applyAlignment="1">
      <alignment horizontal="right" vertical="center" indent="3"/>
    </xf>
    <xf numFmtId="49" fontId="6" fillId="0" borderId="12" xfId="1" applyNumberFormat="1" applyFont="1" applyBorder="1" applyAlignment="1">
      <alignment horizontal="center" vertical="center"/>
    </xf>
    <xf numFmtId="0" fontId="21" fillId="0" borderId="19" xfId="0" applyFont="1" applyBorder="1" applyAlignment="1">
      <alignment horizontal="center"/>
    </xf>
    <xf numFmtId="0" fontId="21" fillId="0" borderId="20" xfId="0" applyFont="1" applyBorder="1" applyAlignment="1">
      <alignment horizontal="center"/>
    </xf>
    <xf numFmtId="0" fontId="21" fillId="0" borderId="21" xfId="0" applyFont="1" applyBorder="1" applyAlignment="1">
      <alignment horizontal="center"/>
    </xf>
    <xf numFmtId="164" fontId="23" fillId="0" borderId="0" xfId="0" applyNumberFormat="1" applyFont="1" applyAlignment="1">
      <alignment horizontal="right" vertical="center" indent="2"/>
    </xf>
    <xf numFmtId="49" fontId="5" fillId="0" borderId="6" xfId="1" applyNumberFormat="1" applyFont="1" applyBorder="1" applyAlignment="1">
      <alignment horizontal="left" vertical="center" indent="1"/>
    </xf>
    <xf numFmtId="49" fontId="5" fillId="0" borderId="0" xfId="1" applyNumberFormat="1" applyFont="1" applyAlignment="1">
      <alignment horizontal="left" vertical="center" indent="1"/>
    </xf>
    <xf numFmtId="49" fontId="1" fillId="0" borderId="0" xfId="1" applyNumberFormat="1" applyAlignment="1">
      <alignment vertical="center"/>
    </xf>
    <xf numFmtId="49" fontId="1" fillId="0" borderId="3" xfId="1" applyNumberFormat="1" applyBorder="1" applyAlignment="1">
      <alignment vertical="center"/>
    </xf>
    <xf numFmtId="49" fontId="23" fillId="0" borderId="8" xfId="0" applyNumberFormat="1" applyFont="1" applyBorder="1" applyAlignment="1">
      <alignment horizontal="right" vertical="center" indent="2"/>
    </xf>
    <xf numFmtId="49" fontId="23" fillId="0" borderId="9" xfId="0" applyNumberFormat="1" applyFont="1" applyBorder="1" applyAlignment="1">
      <alignment horizontal="right" vertical="center" indent="2"/>
    </xf>
    <xf numFmtId="49" fontId="23" fillId="0" borderId="2" xfId="0" applyNumberFormat="1" applyFont="1" applyBorder="1" applyAlignment="1">
      <alignment horizontal="right" vertical="center" indent="2"/>
    </xf>
    <xf numFmtId="0" fontId="23" fillId="0" borderId="8" xfId="0" applyFont="1" applyBorder="1" applyAlignment="1">
      <alignment horizontal="center" vertical="center"/>
    </xf>
    <xf numFmtId="0" fontId="23" fillId="0" borderId="9" xfId="0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0" fontId="26" fillId="0" borderId="0" xfId="0" applyFont="1" applyAlignment="1">
      <alignment horizontal="center"/>
    </xf>
    <xf numFmtId="49" fontId="23" fillId="0" borderId="6" xfId="0" applyNumberFormat="1" applyFont="1" applyBorder="1" applyAlignment="1">
      <alignment horizontal="right" vertical="center" indent="2"/>
    </xf>
    <xf numFmtId="49" fontId="23" fillId="0" borderId="0" xfId="0" applyNumberFormat="1" applyFont="1" applyAlignment="1">
      <alignment horizontal="right" vertical="center" indent="2"/>
    </xf>
    <xf numFmtId="49" fontId="23" fillId="0" borderId="3" xfId="0" applyNumberFormat="1" applyFont="1" applyBorder="1" applyAlignment="1">
      <alignment horizontal="right" vertical="center" indent="2"/>
    </xf>
    <xf numFmtId="0" fontId="21" fillId="0" borderId="0" xfId="0" applyFont="1"/>
    <xf numFmtId="2" fontId="21" fillId="0" borderId="0" xfId="0" applyNumberFormat="1" applyFont="1" applyAlignment="1">
      <alignment horizontal="center"/>
    </xf>
    <xf numFmtId="167" fontId="21" fillId="0" borderId="0" xfId="0" applyNumberFormat="1" applyFont="1" applyAlignment="1">
      <alignment horizontal="left"/>
    </xf>
    <xf numFmtId="0" fontId="35" fillId="0" borderId="1" xfId="0" applyFont="1" applyBorder="1" applyAlignment="1">
      <alignment horizontal="center" vertical="center"/>
    </xf>
    <xf numFmtId="0" fontId="36" fillId="0" borderId="2" xfId="0" applyFont="1" applyBorder="1" applyAlignment="1">
      <alignment horizontal="center" vertical="center"/>
    </xf>
    <xf numFmtId="0" fontId="21" fillId="0" borderId="10" xfId="0" applyFont="1" applyBorder="1" applyAlignment="1"/>
    <xf numFmtId="0" fontId="21" fillId="0" borderId="16" xfId="0" applyFont="1" applyBorder="1" applyAlignment="1"/>
    <xf numFmtId="49" fontId="1" fillId="0" borderId="0" xfId="1" applyNumberFormat="1" applyBorder="1" applyAlignment="1">
      <alignment horizontal="right" vertical="center" indent="3"/>
    </xf>
  </cellXfs>
  <cellStyles count="3">
    <cellStyle name="Standard" xfId="0" builtinId="0"/>
    <cellStyle name="Standard 2" xfId="1" xr:uid="{00000000-0005-0000-0000-000001000000}"/>
    <cellStyle name="Währung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190500</xdr:colOff>
      <xdr:row>1</xdr:row>
      <xdr:rowOff>22860</xdr:rowOff>
    </xdr:from>
    <xdr:to>
      <xdr:col>1</xdr:col>
      <xdr:colOff>781050</xdr:colOff>
      <xdr:row>2</xdr:row>
      <xdr:rowOff>285750</xdr:rowOff>
    </xdr:to>
    <xdr:pic>
      <xdr:nvPicPr>
        <xdr:cNvPr id="1225" name="Grafik 1">
          <a:extLst>
            <a:ext uri="{FF2B5EF4-FFF2-40B4-BE49-F238E27FC236}">
              <a16:creationId xmlns:a16="http://schemas.microsoft.com/office/drawing/2014/main" id="{A87A3C19-803D-CE97-4DD7-AFBCD12EF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121920"/>
          <a:ext cx="59436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</xdr:colOff>
      <xdr:row>1</xdr:row>
      <xdr:rowOff>38100</xdr:rowOff>
    </xdr:from>
    <xdr:to>
      <xdr:col>1</xdr:col>
      <xdr:colOff>647700</xdr:colOff>
      <xdr:row>2</xdr:row>
      <xdr:rowOff>213360</xdr:rowOff>
    </xdr:to>
    <xdr:pic>
      <xdr:nvPicPr>
        <xdr:cNvPr id="2497" name="Logo_TTVWH" descr="Logo-TTVWH.JPG">
          <a:extLst>
            <a:ext uri="{FF2B5EF4-FFF2-40B4-BE49-F238E27FC236}">
              <a16:creationId xmlns:a16="http://schemas.microsoft.com/office/drawing/2014/main" id="{CFAC88BA-9DC3-1928-1D3A-E358B1FA8D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" y="213360"/>
          <a:ext cx="63246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7620</xdr:colOff>
      <xdr:row>5</xdr:row>
      <xdr:rowOff>15240</xdr:rowOff>
    </xdr:from>
    <xdr:to>
      <xdr:col>1</xdr:col>
      <xdr:colOff>556260</xdr:colOff>
      <xdr:row>6</xdr:row>
      <xdr:rowOff>228600</xdr:rowOff>
    </xdr:to>
    <xdr:pic>
      <xdr:nvPicPr>
        <xdr:cNvPr id="2498" name="Logo_TTBW" descr="Logo_TTBW_klein.jpg">
          <a:extLst>
            <a:ext uri="{FF2B5EF4-FFF2-40B4-BE49-F238E27FC236}">
              <a16:creationId xmlns:a16="http://schemas.microsoft.com/office/drawing/2014/main" id="{D6939DB4-ACCA-4D84-1599-BF807865AB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" y="1280160"/>
          <a:ext cx="54864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289560</xdr:colOff>
      <xdr:row>1</xdr:row>
      <xdr:rowOff>38100</xdr:rowOff>
    </xdr:from>
    <xdr:to>
      <xdr:col>17</xdr:col>
      <xdr:colOff>449580</xdr:colOff>
      <xdr:row>2</xdr:row>
      <xdr:rowOff>205740</xdr:rowOff>
    </xdr:to>
    <xdr:pic>
      <xdr:nvPicPr>
        <xdr:cNvPr id="2499" name="Logo_Butterfly" descr="Logo Butterfly_hoch_klein.jpg">
          <a:extLst>
            <a:ext uri="{FF2B5EF4-FFF2-40B4-BE49-F238E27FC236}">
              <a16:creationId xmlns:a16="http://schemas.microsoft.com/office/drawing/2014/main" id="{A851F32A-DB34-884D-504D-DA29FA5948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0280" y="213360"/>
          <a:ext cx="868680" cy="601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289560</xdr:colOff>
      <xdr:row>5</xdr:row>
      <xdr:rowOff>45720</xdr:rowOff>
    </xdr:from>
    <xdr:to>
      <xdr:col>17</xdr:col>
      <xdr:colOff>449580</xdr:colOff>
      <xdr:row>6</xdr:row>
      <xdr:rowOff>213360</xdr:rowOff>
    </xdr:to>
    <xdr:pic>
      <xdr:nvPicPr>
        <xdr:cNvPr id="2500" name="Logo_Butterfly" descr="Logo Butterfly_hoch_klein.jpg">
          <a:extLst>
            <a:ext uri="{FF2B5EF4-FFF2-40B4-BE49-F238E27FC236}">
              <a16:creationId xmlns:a16="http://schemas.microsoft.com/office/drawing/2014/main" id="{7AB0A3F2-69E1-F5C2-6AC0-769303422B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0280" y="1310640"/>
          <a:ext cx="868680" cy="601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dreas%20Breitweg/Documents/1_Tischtennis/TTVWH-Formulare/FO_TTBW-07e%20Abr-Veranst%20v3.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Deckblatt St.2013-04-13"/>
      <sheetName val="2 Zusammenstellung"/>
      <sheetName val="3 Auszahlung-Zusammenst"/>
      <sheetName val="4 Honorar+TG, Betreuer"/>
      <sheetName val="5 Fahrgeld + s.A."/>
      <sheetName val="6 Sonstige Kosten"/>
      <sheetName val="7 Turnierleitung+Schiri"/>
      <sheetName val="8 Empfangsblatt Team"/>
      <sheetName val="9 Empfangsblatt TL+Schiri"/>
      <sheetName val="10 Auszahl-Beschein"/>
      <sheetName val="11 Anleitung"/>
      <sheetName val="12 Historie"/>
    </sheetNames>
    <sheetDataSet>
      <sheetData sheetId="0"/>
      <sheetData sheetId="1"/>
      <sheetData sheetId="2"/>
      <sheetData sheetId="3">
        <row r="11">
          <cell r="W11" t="str">
            <v>X</v>
          </cell>
        </row>
        <row r="12">
          <cell r="W12" t="str">
            <v>x</v>
          </cell>
        </row>
        <row r="88">
          <cell r="R88" t="str">
            <v>Delegationsleiter</v>
          </cell>
        </row>
        <row r="89">
          <cell r="R89" t="str">
            <v>Physiotherapeut</v>
          </cell>
        </row>
        <row r="90">
          <cell r="R90" t="str">
            <v>Andere</v>
          </cell>
        </row>
      </sheetData>
      <sheetData sheetId="4">
        <row r="20">
          <cell r="X20" t="str">
            <v>Parkgebühren</v>
          </cell>
        </row>
        <row r="21">
          <cell r="X21" t="str">
            <v>Flugtickets</v>
          </cell>
        </row>
        <row r="22">
          <cell r="X22" t="str">
            <v>Andere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B1:AE88"/>
  <sheetViews>
    <sheetView showGridLines="0" tabSelected="1" topLeftCell="A3" zoomScaleNormal="100" zoomScalePageLayoutView="60" workbookViewId="0">
      <selection activeCell="T34" sqref="T34"/>
    </sheetView>
  </sheetViews>
  <sheetFormatPr baseColWidth="10" defaultColWidth="11.33203125" defaultRowHeight="15" x14ac:dyDescent="0.25"/>
  <cols>
    <col min="1" max="1" width="1.6640625" style="2" customWidth="1"/>
    <col min="2" max="2" width="16.6640625" style="2" customWidth="1"/>
    <col min="3" max="3" width="12.6640625" style="2" customWidth="1"/>
    <col min="4" max="4" width="9.6640625" style="2" customWidth="1"/>
    <col min="5" max="5" width="2.6640625" style="2" customWidth="1"/>
    <col min="6" max="6" width="4.6640625" style="4" customWidth="1"/>
    <col min="7" max="7" width="3.6640625" style="4" customWidth="1"/>
    <col min="8" max="8" width="4.6640625" style="4" customWidth="1"/>
    <col min="9" max="9" width="1.6640625" style="4" customWidth="1"/>
    <col min="10" max="10" width="4.6640625" style="4" customWidth="1"/>
    <col min="11" max="11" width="1.6640625" style="4" customWidth="1"/>
    <col min="12" max="12" width="4.6640625" style="4" customWidth="1"/>
    <col min="13" max="13" width="4.109375" style="2" customWidth="1"/>
    <col min="14" max="14" width="9.33203125" style="2" customWidth="1"/>
    <col min="15" max="15" width="2.6640625" style="2" customWidth="1"/>
    <col min="16" max="16" width="9" style="2" bestFit="1" customWidth="1"/>
    <col min="17" max="17" width="2.6640625" style="2" customWidth="1"/>
    <col min="18" max="18" width="9.109375" style="2" customWidth="1"/>
    <col min="19" max="19" width="2.6640625" style="2" customWidth="1"/>
    <col min="20" max="20" width="11.6640625" style="5" customWidth="1"/>
    <col min="21" max="21" width="3.6640625" style="2" customWidth="1"/>
    <col min="22" max="22" width="11.6640625" style="6" customWidth="1"/>
    <col min="23" max="23" width="2.6640625" style="2" customWidth="1"/>
    <col min="24" max="16384" width="11.33203125" style="2"/>
  </cols>
  <sheetData>
    <row r="1" spans="2:31" ht="8.25" customHeight="1" x14ac:dyDescent="0.25"/>
    <row r="2" spans="2:31" ht="34.200000000000003" customHeight="1" x14ac:dyDescent="0.25">
      <c r="B2" s="138" t="s">
        <v>66</v>
      </c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22"/>
      <c r="T2" s="140"/>
      <c r="U2" s="140"/>
      <c r="V2" s="140"/>
      <c r="W2" s="1"/>
    </row>
    <row r="3" spans="2:31" ht="24" customHeight="1" x14ac:dyDescent="0.25">
      <c r="B3" s="141" t="s">
        <v>81</v>
      </c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23"/>
      <c r="T3" s="143"/>
      <c r="U3" s="143"/>
      <c r="V3" s="143"/>
      <c r="W3" s="3"/>
      <c r="X3" s="134"/>
    </row>
    <row r="4" spans="2:31" ht="9.6" customHeight="1" x14ac:dyDescent="0.25">
      <c r="B4" s="9"/>
      <c r="C4" s="9"/>
      <c r="D4" s="9"/>
      <c r="E4" s="9"/>
      <c r="F4" s="10"/>
      <c r="G4" s="10"/>
      <c r="H4" s="10"/>
      <c r="I4" s="10"/>
      <c r="J4" s="10"/>
      <c r="K4" s="10"/>
      <c r="L4" s="10"/>
      <c r="M4" s="9"/>
      <c r="N4" s="124"/>
      <c r="O4" s="124"/>
      <c r="P4" s="124"/>
      <c r="Q4" s="124"/>
      <c r="R4" s="124"/>
      <c r="S4" s="124"/>
      <c r="T4" s="125"/>
      <c r="U4" s="124"/>
      <c r="V4" s="126"/>
      <c r="W4" s="124"/>
      <c r="X4" s="134"/>
    </row>
    <row r="5" spans="2:31" ht="24" customHeight="1" x14ac:dyDescent="0.25">
      <c r="B5" s="144" t="s">
        <v>25</v>
      </c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6"/>
      <c r="N5" s="147" t="s">
        <v>1</v>
      </c>
      <c r="O5" s="147"/>
      <c r="P5" s="147"/>
      <c r="Q5" s="147"/>
      <c r="R5" s="147"/>
      <c r="S5" s="148"/>
      <c r="T5" s="148"/>
      <c r="U5" s="148"/>
      <c r="V5" s="148"/>
      <c r="W5" s="1"/>
      <c r="X5" s="134"/>
    </row>
    <row r="6" spans="2:31" ht="24" customHeight="1" x14ac:dyDescent="0.25">
      <c r="B6" s="160" t="s">
        <v>2</v>
      </c>
      <c r="C6" s="161"/>
      <c r="D6" s="162"/>
      <c r="E6" s="162"/>
      <c r="F6" s="162"/>
      <c r="G6" s="162"/>
      <c r="H6" s="162"/>
      <c r="I6" s="162"/>
      <c r="J6" s="162"/>
      <c r="K6" s="162"/>
      <c r="L6" s="162"/>
      <c r="M6" s="163"/>
      <c r="N6" s="160" t="s">
        <v>3</v>
      </c>
      <c r="O6" s="161"/>
      <c r="P6" s="161"/>
      <c r="Q6" s="161"/>
      <c r="R6" s="164"/>
      <c r="S6" s="164"/>
      <c r="T6" s="164"/>
      <c r="U6" s="164"/>
      <c r="V6" s="164"/>
      <c r="W6" s="7"/>
      <c r="X6" s="134"/>
    </row>
    <row r="7" spans="2:31" ht="24" customHeight="1" x14ac:dyDescent="0.25">
      <c r="B7" s="160" t="s">
        <v>4</v>
      </c>
      <c r="C7" s="161"/>
      <c r="D7" s="165"/>
      <c r="E7" s="165"/>
      <c r="F7" s="165"/>
      <c r="G7" s="165"/>
      <c r="H7" s="165"/>
      <c r="I7" s="165"/>
      <c r="J7" s="165"/>
      <c r="K7" s="165"/>
      <c r="L7" s="165"/>
      <c r="M7" s="166"/>
      <c r="N7" s="160" t="s">
        <v>55</v>
      </c>
      <c r="O7" s="161"/>
      <c r="P7" s="161"/>
      <c r="Q7" s="161"/>
      <c r="R7" s="167"/>
      <c r="S7" s="167"/>
      <c r="T7" s="167"/>
      <c r="U7" s="167"/>
      <c r="V7" s="167"/>
      <c r="W7" s="7"/>
      <c r="X7" s="129"/>
      <c r="Y7" s="129"/>
      <c r="Z7" s="129"/>
      <c r="AA7" s="129"/>
      <c r="AB7" s="129"/>
      <c r="AC7" s="129"/>
      <c r="AD7" s="129"/>
      <c r="AE7" s="129"/>
    </row>
    <row r="8" spans="2:31" ht="24" customHeight="1" x14ac:dyDescent="0.25">
      <c r="B8" s="150" t="s">
        <v>36</v>
      </c>
      <c r="C8" s="151"/>
      <c r="D8" s="152"/>
      <c r="E8" s="152"/>
      <c r="F8" s="152"/>
      <c r="G8" s="152"/>
      <c r="H8" s="152"/>
      <c r="I8" s="152"/>
      <c r="J8" s="152"/>
      <c r="K8" s="152"/>
      <c r="L8" s="152"/>
      <c r="M8" s="153"/>
      <c r="N8" s="150" t="s">
        <v>56</v>
      </c>
      <c r="O8" s="151"/>
      <c r="P8" s="151"/>
      <c r="Q8" s="151"/>
      <c r="R8" s="154"/>
      <c r="S8" s="154"/>
      <c r="T8" s="154"/>
      <c r="U8" s="154"/>
      <c r="V8" s="154"/>
      <c r="W8" s="3"/>
      <c r="X8" s="129"/>
      <c r="Y8" s="129"/>
      <c r="Z8" s="129"/>
      <c r="AA8" s="129"/>
      <c r="AB8" s="129"/>
      <c r="AC8" s="129"/>
      <c r="AD8" s="129"/>
      <c r="AE8" s="129"/>
    </row>
    <row r="9" spans="2:31" ht="6" customHeight="1" x14ac:dyDescent="0.25">
      <c r="X9" s="129"/>
      <c r="Y9" s="129"/>
      <c r="Z9" s="129"/>
      <c r="AA9" s="129"/>
      <c r="AB9" s="129"/>
      <c r="AC9" s="129"/>
      <c r="AD9" s="129"/>
      <c r="AE9" s="129"/>
    </row>
    <row r="10" spans="2:31" ht="30" customHeight="1" x14ac:dyDescent="0.3">
      <c r="B10" s="8" t="s">
        <v>18</v>
      </c>
      <c r="C10" s="9"/>
      <c r="D10" s="155" t="s">
        <v>51</v>
      </c>
      <c r="E10" s="9"/>
      <c r="F10" s="157" t="s">
        <v>50</v>
      </c>
      <c r="G10" s="158"/>
      <c r="H10" s="158"/>
      <c r="I10" s="10"/>
      <c r="J10" s="10"/>
      <c r="K10" s="10"/>
      <c r="L10" s="10"/>
      <c r="M10" s="9"/>
      <c r="N10" s="9"/>
      <c r="O10" s="9"/>
      <c r="P10" s="9"/>
      <c r="Q10" s="9"/>
      <c r="R10" s="9"/>
      <c r="S10" s="9"/>
      <c r="T10" s="11"/>
      <c r="U10" s="9"/>
      <c r="V10" s="12"/>
      <c r="W10" s="1"/>
      <c r="X10" s="129"/>
      <c r="Y10" s="129"/>
      <c r="Z10" s="129"/>
      <c r="AA10" s="129"/>
      <c r="AB10" s="129"/>
      <c r="AC10" s="129"/>
      <c r="AD10" s="129"/>
      <c r="AE10" s="129"/>
    </row>
    <row r="11" spans="2:31" ht="16.2" customHeight="1" x14ac:dyDescent="0.25">
      <c r="B11" s="13"/>
      <c r="D11" s="156"/>
      <c r="E11" s="14"/>
      <c r="F11" s="159"/>
      <c r="G11" s="159"/>
      <c r="H11" s="159"/>
      <c r="I11" s="2"/>
      <c r="J11" s="15"/>
      <c r="K11" s="15"/>
      <c r="L11" s="15"/>
      <c r="M11" s="15"/>
      <c r="W11" s="7"/>
      <c r="X11" s="129"/>
      <c r="Y11" s="129"/>
      <c r="Z11" s="149">
        <v>1</v>
      </c>
      <c r="AA11" s="149"/>
      <c r="AB11" s="129" t="s">
        <v>78</v>
      </c>
      <c r="AC11" s="129"/>
      <c r="AD11" s="129"/>
      <c r="AE11" s="129"/>
    </row>
    <row r="12" spans="2:31" ht="8.1" customHeight="1" x14ac:dyDescent="0.25">
      <c r="B12" s="13"/>
      <c r="G12" s="16"/>
      <c r="H12" s="16"/>
      <c r="I12" s="2"/>
      <c r="W12" s="7"/>
      <c r="X12" s="129"/>
      <c r="Y12" s="129"/>
      <c r="Z12" s="129"/>
      <c r="AA12" s="129"/>
      <c r="AB12" s="129"/>
      <c r="AC12" s="129"/>
      <c r="AD12" s="129"/>
      <c r="AE12" s="129"/>
    </row>
    <row r="13" spans="2:31" ht="18" customHeight="1" x14ac:dyDescent="0.3">
      <c r="B13" s="168" t="s">
        <v>19</v>
      </c>
      <c r="C13" s="169"/>
      <c r="D13" s="113"/>
      <c r="F13" s="178"/>
      <c r="G13" s="178"/>
      <c r="H13" s="19" t="s">
        <v>17</v>
      </c>
      <c r="I13" s="2"/>
      <c r="J13" s="169" t="s">
        <v>15</v>
      </c>
      <c r="K13" s="169"/>
      <c r="L13" s="169"/>
      <c r="M13" s="169"/>
      <c r="N13" s="179"/>
      <c r="O13" s="179"/>
      <c r="P13" s="179"/>
      <c r="Q13" s="179"/>
      <c r="R13" s="179"/>
      <c r="S13" s="179"/>
      <c r="T13" s="179"/>
      <c r="U13" s="179"/>
      <c r="V13" s="179"/>
      <c r="W13" s="7"/>
      <c r="X13" s="129"/>
      <c r="Y13" s="130" t="s">
        <v>72</v>
      </c>
      <c r="Z13" s="130">
        <f>IF(D17&gt;D13,D17-D13+1,1)</f>
        <v>1</v>
      </c>
      <c r="AA13" s="129"/>
      <c r="AB13" s="129">
        <f>IF(Z13=2,IF(Z19&gt;6,Z13,1),Z13)</f>
        <v>1</v>
      </c>
      <c r="AC13" s="129"/>
      <c r="AD13" s="129"/>
      <c r="AE13" s="129"/>
    </row>
    <row r="14" spans="2:31" ht="8.1" customHeight="1" x14ac:dyDescent="0.25">
      <c r="B14" s="17"/>
      <c r="C14" s="18"/>
      <c r="D14" s="20"/>
      <c r="F14" s="20"/>
      <c r="G14" s="20"/>
      <c r="H14" s="21"/>
      <c r="I14" s="2"/>
      <c r="J14" s="22"/>
      <c r="K14" s="22"/>
      <c r="L14" s="22"/>
      <c r="M14" s="23"/>
      <c r="N14" s="24"/>
      <c r="O14" s="24"/>
      <c r="P14" s="24"/>
      <c r="Q14" s="25"/>
      <c r="R14" s="25"/>
      <c r="S14" s="25"/>
      <c r="T14" s="25"/>
      <c r="U14" s="25"/>
      <c r="V14" s="25"/>
      <c r="W14" s="7"/>
      <c r="X14" s="129"/>
      <c r="Y14" s="129"/>
      <c r="Z14" s="129"/>
      <c r="AA14" s="129"/>
      <c r="AB14" s="129"/>
      <c r="AC14" s="129"/>
      <c r="AD14" s="129"/>
      <c r="AE14" s="129"/>
    </row>
    <row r="15" spans="2:31" ht="18" customHeight="1" x14ac:dyDescent="0.25">
      <c r="B15" s="26"/>
      <c r="C15" s="27"/>
      <c r="D15" s="20"/>
      <c r="F15" s="28"/>
      <c r="G15" s="29" t="s">
        <v>21</v>
      </c>
      <c r="H15" s="19"/>
      <c r="I15" s="2"/>
      <c r="J15" s="18"/>
      <c r="K15" s="18"/>
      <c r="L15" s="18"/>
      <c r="M15" s="18"/>
      <c r="N15" s="119"/>
      <c r="O15" s="119"/>
      <c r="P15" s="119"/>
      <c r="Q15" s="119"/>
      <c r="R15" s="119"/>
      <c r="S15" s="119"/>
      <c r="T15" s="119"/>
      <c r="U15" s="119"/>
      <c r="V15" s="119"/>
      <c r="W15" s="7"/>
      <c r="X15" s="129"/>
      <c r="Y15" s="129"/>
      <c r="Z15" s="129"/>
      <c r="AA15" s="129"/>
      <c r="AB15" s="129"/>
      <c r="AC15" s="129"/>
      <c r="AD15" s="129"/>
      <c r="AE15" s="129"/>
    </row>
    <row r="16" spans="2:31" ht="8.1" customHeight="1" x14ac:dyDescent="0.25">
      <c r="B16" s="26"/>
      <c r="C16" s="27"/>
      <c r="D16" s="20"/>
      <c r="F16" s="30"/>
      <c r="G16" s="30"/>
      <c r="H16" s="19"/>
      <c r="J16" s="27"/>
      <c r="K16" s="27"/>
      <c r="L16" s="27"/>
      <c r="M16" s="27"/>
      <c r="N16" s="31"/>
      <c r="O16" s="31"/>
      <c r="P16" s="31"/>
      <c r="Q16" s="32"/>
      <c r="R16" s="32"/>
      <c r="S16" s="32"/>
      <c r="T16" s="32"/>
      <c r="U16" s="32"/>
      <c r="V16" s="32"/>
      <c r="W16" s="7"/>
      <c r="X16" s="129"/>
      <c r="Y16" s="129"/>
      <c r="Z16" s="129"/>
      <c r="AA16" s="129"/>
      <c r="AB16" s="129"/>
      <c r="AC16" s="129"/>
      <c r="AD16" s="129"/>
      <c r="AE16" s="129"/>
    </row>
    <row r="17" spans="2:31" ht="18" customHeight="1" x14ac:dyDescent="0.3">
      <c r="B17" s="168" t="s">
        <v>20</v>
      </c>
      <c r="C17" s="169"/>
      <c r="D17" s="113"/>
      <c r="F17" s="178"/>
      <c r="G17" s="178"/>
      <c r="H17" s="19" t="s">
        <v>17</v>
      </c>
      <c r="I17" s="33"/>
      <c r="J17" s="169" t="s">
        <v>16</v>
      </c>
      <c r="K17" s="169"/>
      <c r="L17" s="169"/>
      <c r="M17" s="169"/>
      <c r="N17" s="179"/>
      <c r="O17" s="179"/>
      <c r="P17" s="179"/>
      <c r="Q17" s="179"/>
      <c r="R17" s="179"/>
      <c r="S17" s="179"/>
      <c r="T17" s="179"/>
      <c r="U17" s="179"/>
      <c r="V17" s="179"/>
      <c r="W17" s="7"/>
      <c r="X17" s="129"/>
      <c r="Y17" s="130" t="s">
        <v>73</v>
      </c>
      <c r="Z17" s="131">
        <f>HOUR(IF(Z13&gt;1,Z11-F13,IF(F17&gt;F13,F17-F13,)))</f>
        <v>0</v>
      </c>
      <c r="AA17" s="129"/>
      <c r="AB17" s="136">
        <f>IF(Z13=2, IF(AB13=1,Z19+Z17,Z17),Z17)</f>
        <v>0</v>
      </c>
      <c r="AC17" s="129"/>
      <c r="AD17" s="129"/>
      <c r="AE17" s="129"/>
    </row>
    <row r="18" spans="2:31" ht="20.100000000000001" customHeight="1" x14ac:dyDescent="0.25">
      <c r="B18" s="26"/>
      <c r="C18" s="27"/>
      <c r="H18" s="34"/>
      <c r="P18" s="32"/>
      <c r="Q18" s="32"/>
      <c r="R18" s="32"/>
      <c r="S18" s="32"/>
      <c r="T18" s="35"/>
      <c r="U18" s="32"/>
      <c r="V18" s="36"/>
      <c r="W18" s="7"/>
      <c r="X18" s="129"/>
      <c r="Y18" s="129"/>
      <c r="Z18" s="129"/>
      <c r="AA18" s="129"/>
      <c r="AB18" s="129"/>
      <c r="AC18" s="129"/>
      <c r="AD18" s="129"/>
      <c r="AE18" s="129"/>
    </row>
    <row r="19" spans="2:31" ht="18" customHeight="1" x14ac:dyDescent="0.25">
      <c r="B19" s="168" t="s">
        <v>22</v>
      </c>
      <c r="C19" s="169"/>
      <c r="D19" s="29"/>
      <c r="E19" s="170"/>
      <c r="F19" s="170"/>
      <c r="G19" s="170"/>
      <c r="H19" s="170"/>
      <c r="I19" s="170"/>
      <c r="J19" s="170"/>
      <c r="K19" s="170"/>
      <c r="L19" s="170"/>
      <c r="M19" s="170"/>
      <c r="N19" s="170"/>
      <c r="O19" s="170"/>
      <c r="P19" s="170"/>
      <c r="Q19" s="170"/>
      <c r="R19" s="170"/>
      <c r="S19" s="170"/>
      <c r="T19" s="170"/>
      <c r="U19" s="170"/>
      <c r="V19" s="170"/>
      <c r="W19" s="7"/>
      <c r="X19" s="129"/>
      <c r="Y19" s="129" t="s">
        <v>79</v>
      </c>
      <c r="Z19" s="129">
        <f>HOUR(F17)</f>
        <v>0</v>
      </c>
      <c r="AA19" s="129"/>
      <c r="AB19" s="129"/>
      <c r="AC19" s="129"/>
      <c r="AD19" s="129"/>
      <c r="AE19" s="129"/>
    </row>
    <row r="20" spans="2:31" ht="8.1" customHeight="1" x14ac:dyDescent="0.25">
      <c r="B20" s="13"/>
      <c r="E20" s="171"/>
      <c r="F20" s="171"/>
      <c r="G20" s="171"/>
      <c r="H20" s="171"/>
      <c r="I20" s="171"/>
      <c r="J20" s="171"/>
      <c r="K20" s="171"/>
      <c r="L20" s="171"/>
      <c r="M20" s="171"/>
      <c r="N20" s="171"/>
      <c r="O20" s="171"/>
      <c r="P20" s="171"/>
      <c r="Q20" s="171"/>
      <c r="R20" s="171"/>
      <c r="S20" s="171"/>
      <c r="T20" s="171"/>
      <c r="U20" s="171"/>
      <c r="V20" s="171"/>
      <c r="W20" s="7"/>
      <c r="X20" s="129"/>
      <c r="Y20" s="129"/>
      <c r="Z20" s="129"/>
      <c r="AA20" s="129"/>
      <c r="AB20" s="129"/>
      <c r="AC20" s="129"/>
      <c r="AD20" s="129"/>
      <c r="AE20" s="129"/>
    </row>
    <row r="21" spans="2:31" ht="18" customHeight="1" x14ac:dyDescent="0.25">
      <c r="B21" s="13"/>
      <c r="E21" s="170"/>
      <c r="F21" s="170"/>
      <c r="G21" s="170"/>
      <c r="H21" s="170"/>
      <c r="I21" s="170"/>
      <c r="J21" s="170"/>
      <c r="K21" s="170"/>
      <c r="L21" s="170"/>
      <c r="M21" s="170"/>
      <c r="N21" s="170"/>
      <c r="O21" s="170"/>
      <c r="P21" s="170"/>
      <c r="Q21" s="170"/>
      <c r="R21" s="170"/>
      <c r="S21" s="170"/>
      <c r="T21" s="170"/>
      <c r="U21" s="170"/>
      <c r="V21" s="170"/>
      <c r="W21" s="7"/>
      <c r="X21" s="129"/>
      <c r="Y21" s="129"/>
      <c r="Z21" s="129"/>
      <c r="AA21" s="129"/>
      <c r="AB21" s="129"/>
      <c r="AC21" s="129"/>
      <c r="AD21" s="129"/>
      <c r="AE21" s="129"/>
    </row>
    <row r="22" spans="2:31" ht="12" customHeight="1" x14ac:dyDescent="0.25">
      <c r="B22" s="37"/>
      <c r="C22" s="38"/>
      <c r="D22" s="38"/>
      <c r="E22" s="38"/>
      <c r="F22" s="39"/>
      <c r="G22" s="39"/>
      <c r="H22" s="39"/>
      <c r="I22" s="39"/>
      <c r="J22" s="39"/>
      <c r="K22" s="39"/>
      <c r="L22" s="39"/>
      <c r="M22" s="38"/>
      <c r="N22" s="38"/>
      <c r="O22" s="38"/>
      <c r="P22" s="38"/>
      <c r="Q22" s="38"/>
      <c r="R22" s="38"/>
      <c r="S22" s="38"/>
      <c r="T22" s="40"/>
      <c r="U22" s="38"/>
      <c r="V22" s="41"/>
      <c r="W22" s="3"/>
      <c r="X22" s="129"/>
      <c r="Y22" s="129"/>
      <c r="Z22" s="129"/>
      <c r="AA22" s="129"/>
      <c r="AB22" s="129"/>
      <c r="AC22" s="129"/>
      <c r="AD22" s="129"/>
      <c r="AE22" s="129"/>
    </row>
    <row r="23" spans="2:31" ht="30" customHeight="1" x14ac:dyDescent="0.3">
      <c r="B23" s="172" t="s">
        <v>23</v>
      </c>
      <c r="C23" s="173"/>
      <c r="D23" s="173"/>
      <c r="E23" s="9"/>
      <c r="F23" s="10"/>
      <c r="G23" s="10"/>
      <c r="H23" s="10"/>
      <c r="I23" s="10"/>
      <c r="J23" s="10"/>
      <c r="K23" s="10"/>
      <c r="L23" s="10"/>
      <c r="M23" s="9"/>
      <c r="N23" s="9"/>
      <c r="O23" s="9"/>
      <c r="P23" s="9"/>
      <c r="Q23" s="9"/>
      <c r="R23" s="9"/>
      <c r="S23" s="9"/>
      <c r="U23" s="9"/>
      <c r="V23" s="42"/>
      <c r="W23" s="1"/>
      <c r="X23" s="129"/>
      <c r="Y23" s="129"/>
      <c r="Z23" s="129"/>
      <c r="AA23" s="129"/>
      <c r="AB23" s="129"/>
      <c r="AC23" s="129"/>
      <c r="AD23" s="129"/>
      <c r="AE23" s="129"/>
    </row>
    <row r="24" spans="2:31" ht="16.2" customHeight="1" x14ac:dyDescent="0.25">
      <c r="B24" s="43"/>
      <c r="C24" s="44"/>
      <c r="D24" s="44"/>
      <c r="V24" s="45" t="s">
        <v>6</v>
      </c>
      <c r="W24" s="7"/>
      <c r="X24" s="129"/>
      <c r="Y24" s="129"/>
      <c r="Z24" s="129"/>
      <c r="AA24" s="129"/>
      <c r="AB24" s="129"/>
      <c r="AC24" s="129"/>
      <c r="AD24" s="129"/>
      <c r="AE24" s="129"/>
    </row>
    <row r="25" spans="2:31" ht="8.1" customHeight="1" x14ac:dyDescent="0.25">
      <c r="B25" s="43"/>
      <c r="C25" s="44"/>
      <c r="D25" s="44"/>
      <c r="T25" s="46"/>
      <c r="V25" s="42"/>
      <c r="W25" s="7"/>
      <c r="X25" s="129"/>
      <c r="Y25" s="129"/>
      <c r="Z25" s="129"/>
      <c r="AA25" s="129"/>
      <c r="AB25" s="129"/>
      <c r="AC25" s="129"/>
      <c r="AD25" s="129"/>
      <c r="AE25" s="129"/>
    </row>
    <row r="26" spans="2:31" s="53" customFormat="1" ht="18" customHeight="1" x14ac:dyDescent="0.3">
      <c r="B26" s="176" t="s">
        <v>54</v>
      </c>
      <c r="C26" s="177"/>
      <c r="D26" s="118">
        <v>0.3</v>
      </c>
      <c r="E26" s="174"/>
      <c r="F26" s="174"/>
      <c r="G26" s="174"/>
      <c r="H26" s="174"/>
      <c r="I26" s="174"/>
      <c r="J26" s="174"/>
      <c r="K26" s="174"/>
      <c r="L26" s="174"/>
      <c r="M26" s="174"/>
      <c r="N26" s="174"/>
      <c r="O26" s="47"/>
      <c r="P26" s="175"/>
      <c r="Q26" s="175"/>
      <c r="R26" s="48" t="s">
        <v>12</v>
      </c>
      <c r="S26" s="47"/>
      <c r="T26" s="49" t="str">
        <f>IF(P26&gt;0,P26*D26,"")</f>
        <v/>
      </c>
      <c r="U26" s="50" t="s">
        <v>49</v>
      </c>
      <c r="V26" s="51"/>
      <c r="W26" s="52"/>
      <c r="X26" s="133"/>
      <c r="Y26" s="133"/>
      <c r="Z26" s="133"/>
      <c r="AA26" s="133"/>
      <c r="AB26" s="133"/>
      <c r="AC26" s="133"/>
      <c r="AD26" s="133"/>
      <c r="AE26" s="133"/>
    </row>
    <row r="27" spans="2:31" s="53" customFormat="1" ht="20.100000000000001" customHeight="1" x14ac:dyDescent="0.3">
      <c r="B27" s="54"/>
      <c r="C27" s="55"/>
      <c r="D27" s="55"/>
      <c r="E27" s="120"/>
      <c r="F27" s="56"/>
      <c r="G27" s="56"/>
      <c r="H27" s="56"/>
      <c r="I27" s="56"/>
      <c r="J27" s="56"/>
      <c r="K27" s="56"/>
      <c r="L27" s="56"/>
      <c r="T27" s="57"/>
      <c r="V27" s="58"/>
      <c r="W27" s="52"/>
      <c r="X27" s="133"/>
      <c r="Y27" s="133"/>
      <c r="Z27" s="133"/>
      <c r="AA27" s="133"/>
      <c r="AB27" s="133"/>
      <c r="AC27" s="133"/>
      <c r="AD27" s="133"/>
      <c r="AE27" s="133"/>
    </row>
    <row r="28" spans="2:31" s="53" customFormat="1" ht="18" customHeight="1" x14ac:dyDescent="0.3">
      <c r="B28" s="184" t="s">
        <v>41</v>
      </c>
      <c r="C28" s="185"/>
      <c r="D28" s="185"/>
      <c r="E28" s="174"/>
      <c r="F28" s="174"/>
      <c r="G28" s="174"/>
      <c r="H28" s="174"/>
      <c r="I28" s="174"/>
      <c r="J28" s="174"/>
      <c r="K28" s="174"/>
      <c r="L28" s="174"/>
      <c r="M28" s="174"/>
      <c r="N28" s="174"/>
      <c r="O28" s="174"/>
      <c r="P28" s="186" t="s">
        <v>34</v>
      </c>
      <c r="Q28" s="186"/>
      <c r="R28" s="115"/>
      <c r="S28" s="47"/>
      <c r="T28" s="114"/>
      <c r="U28" s="50" t="s">
        <v>49</v>
      </c>
      <c r="V28" s="51"/>
      <c r="W28" s="52"/>
      <c r="X28" s="133"/>
      <c r="Y28" s="133"/>
      <c r="Z28" s="133"/>
      <c r="AA28" s="133"/>
      <c r="AB28" s="133"/>
      <c r="AC28" s="133"/>
      <c r="AD28" s="133"/>
      <c r="AE28" s="133"/>
    </row>
    <row r="29" spans="2:31" s="53" customFormat="1" ht="20.100000000000001" customHeight="1" x14ac:dyDescent="0.3">
      <c r="B29" s="59"/>
      <c r="C29" s="60"/>
      <c r="D29" s="60"/>
      <c r="E29" s="47"/>
      <c r="F29" s="61"/>
      <c r="G29" s="61"/>
      <c r="H29" s="61"/>
      <c r="I29" s="61"/>
      <c r="J29" s="61"/>
      <c r="K29" s="61"/>
      <c r="L29" s="61"/>
      <c r="M29" s="47"/>
      <c r="N29" s="47"/>
      <c r="O29" s="47"/>
      <c r="P29" s="47"/>
      <c r="Q29" s="47"/>
      <c r="R29" s="47"/>
      <c r="S29" s="47"/>
      <c r="T29" s="57"/>
      <c r="V29" s="58"/>
      <c r="W29" s="52"/>
      <c r="X29" s="133"/>
      <c r="Y29" s="133"/>
      <c r="Z29" s="133"/>
      <c r="AA29" s="133"/>
      <c r="AB29" s="133"/>
      <c r="AC29" s="133"/>
      <c r="AD29" s="133"/>
      <c r="AE29" s="133"/>
    </row>
    <row r="30" spans="2:31" s="47" customFormat="1" ht="15.75" customHeight="1" x14ac:dyDescent="0.3">
      <c r="B30" s="187" t="s">
        <v>26</v>
      </c>
      <c r="C30" s="188"/>
      <c r="D30" s="188"/>
      <c r="F30" s="189" t="s">
        <v>10</v>
      </c>
      <c r="G30" s="61"/>
      <c r="H30" s="190" t="s">
        <v>31</v>
      </c>
      <c r="I30" s="190"/>
      <c r="J30" s="190"/>
      <c r="K30" s="190"/>
      <c r="L30" s="190"/>
      <c r="T30" s="57"/>
      <c r="V30" s="62"/>
      <c r="W30" s="63"/>
      <c r="X30" s="137"/>
      <c r="Y30" s="137"/>
      <c r="Z30" s="137"/>
      <c r="AA30" s="137"/>
      <c r="AB30" s="137"/>
      <c r="AC30" s="137"/>
      <c r="AD30" s="137"/>
      <c r="AE30" s="137"/>
    </row>
    <row r="31" spans="2:31" s="47" customFormat="1" ht="64.8" x14ac:dyDescent="0.3">
      <c r="B31" s="64"/>
      <c r="F31" s="189"/>
      <c r="G31" s="65"/>
      <c r="H31" s="66" t="s">
        <v>28</v>
      </c>
      <c r="I31" s="66"/>
      <c r="J31" s="66" t="s">
        <v>29</v>
      </c>
      <c r="K31" s="66"/>
      <c r="L31" s="66" t="s">
        <v>30</v>
      </c>
      <c r="N31" s="180" t="s">
        <v>32</v>
      </c>
      <c r="O31" s="189"/>
      <c r="P31" s="180" t="s">
        <v>27</v>
      </c>
      <c r="Q31" s="189"/>
      <c r="R31" s="180" t="s">
        <v>33</v>
      </c>
      <c r="T31" s="57"/>
      <c r="V31" s="62"/>
      <c r="W31" s="63"/>
      <c r="X31" s="137"/>
      <c r="Y31" s="137"/>
      <c r="Z31" s="137"/>
      <c r="AA31" s="137"/>
      <c r="AB31" s="137"/>
      <c r="AC31" s="137"/>
      <c r="AD31" s="137"/>
      <c r="AE31" s="137"/>
    </row>
    <row r="32" spans="2:31" s="69" customFormat="1" ht="15.75" customHeight="1" x14ac:dyDescent="0.3">
      <c r="B32" s="67"/>
      <c r="C32" s="68" t="s">
        <v>53</v>
      </c>
      <c r="D32" s="68" t="s">
        <v>11</v>
      </c>
      <c r="E32" s="182" t="s">
        <v>60</v>
      </c>
      <c r="F32" s="182"/>
      <c r="G32" s="182"/>
      <c r="H32" s="182"/>
      <c r="I32" s="182"/>
      <c r="J32" s="182"/>
      <c r="K32" s="182"/>
      <c r="L32" s="182"/>
      <c r="M32" s="182"/>
      <c r="N32" s="181"/>
      <c r="O32" s="181"/>
      <c r="P32" s="181"/>
      <c r="Q32" s="181"/>
      <c r="R32" s="181"/>
      <c r="T32" s="70"/>
      <c r="V32" s="71"/>
      <c r="W32" s="72"/>
      <c r="X32" s="132"/>
      <c r="Y32" s="132"/>
      <c r="Z32" s="132" t="s">
        <v>75</v>
      </c>
      <c r="AA32" s="132" t="s">
        <v>76</v>
      </c>
      <c r="AB32" s="132" t="s">
        <v>77</v>
      </c>
      <c r="AC32" s="132"/>
      <c r="AD32" s="132"/>
      <c r="AE32" s="132"/>
    </row>
    <row r="33" spans="2:31" s="53" customFormat="1" ht="8.1" customHeight="1" x14ac:dyDescent="0.3">
      <c r="B33" s="54"/>
      <c r="F33" s="56"/>
      <c r="G33" s="56"/>
      <c r="H33" s="56"/>
      <c r="I33" s="56"/>
      <c r="J33" s="56"/>
      <c r="K33" s="56"/>
      <c r="L33" s="56"/>
      <c r="T33" s="57"/>
      <c r="V33" s="58"/>
      <c r="W33" s="52"/>
      <c r="X33" s="133"/>
      <c r="Y33" s="133"/>
      <c r="Z33" s="133"/>
      <c r="AA33" s="133"/>
      <c r="AB33" s="133"/>
      <c r="AC33" s="133"/>
      <c r="AD33" s="133"/>
      <c r="AE33" s="133"/>
    </row>
    <row r="34" spans="2:31" s="53" customFormat="1" ht="15.6" x14ac:dyDescent="0.3">
      <c r="B34" s="67"/>
      <c r="C34" s="73" t="s">
        <v>74</v>
      </c>
      <c r="D34" s="73">
        <f ca="1">IF(D13&gt;0,D13,TODAY())</f>
        <v>44931</v>
      </c>
      <c r="F34" s="127" t="str">
        <f>IF($AB$17&gt;=8,"X",IF($AB$13&gt;1,"X",""))</f>
        <v/>
      </c>
      <c r="G34" s="56"/>
      <c r="H34" s="116"/>
      <c r="I34" s="56"/>
      <c r="J34" s="116"/>
      <c r="K34" s="56"/>
      <c r="L34" s="116"/>
      <c r="N34" s="128">
        <f>IF($AB$17&gt;=8,$D$63,IF($AB$13&gt;1,$G$65,IF($AB$17&gt;=3,$D$62,0)))</f>
        <v>0</v>
      </c>
      <c r="O34" s="74"/>
      <c r="P34" s="128">
        <f>SUM(Z34:AB34)</f>
        <v>0</v>
      </c>
      <c r="Q34" s="74"/>
      <c r="R34" s="128">
        <f>IF(P34&gt;=N34,0,N34-P34)</f>
        <v>0</v>
      </c>
      <c r="T34" s="57"/>
      <c r="V34" s="58"/>
      <c r="W34" s="52"/>
      <c r="X34" s="133"/>
      <c r="Y34" s="133"/>
      <c r="Z34" s="133">
        <f>IF(H34="x",IF(N34&gt;0,$F$69,0),0)</f>
        <v>0</v>
      </c>
      <c r="AA34" s="133">
        <f>IF(J34="x",IF(N34&gt;0,MIN($F$70,N34-Z34),0),0)</f>
        <v>0</v>
      </c>
      <c r="AB34" s="133">
        <f>IF(L34="x",IF(N34&gt;0,MIN($F$71,N34-Z34-AA34),0),0)</f>
        <v>0</v>
      </c>
      <c r="AC34" s="133"/>
      <c r="AD34" s="133"/>
      <c r="AE34" s="133"/>
    </row>
    <row r="35" spans="2:31" s="53" customFormat="1" ht="8.1" customHeight="1" x14ac:dyDescent="0.3">
      <c r="B35" s="75"/>
      <c r="C35" s="56"/>
      <c r="D35" s="73"/>
      <c r="F35" s="56"/>
      <c r="G35" s="56"/>
      <c r="H35" s="56"/>
      <c r="I35" s="56"/>
      <c r="J35" s="56"/>
      <c r="K35" s="56"/>
      <c r="L35" s="56"/>
      <c r="N35" s="74"/>
      <c r="O35" s="74"/>
      <c r="P35" s="74"/>
      <c r="Q35" s="74"/>
      <c r="R35" s="74"/>
      <c r="T35" s="57"/>
      <c r="V35" s="58"/>
      <c r="W35" s="52"/>
      <c r="X35" s="133"/>
      <c r="Y35" s="133"/>
      <c r="Z35" s="133"/>
      <c r="AA35" s="133"/>
      <c r="AB35" s="133"/>
      <c r="AC35" s="133"/>
      <c r="AD35" s="133"/>
      <c r="AE35" s="133"/>
    </row>
    <row r="36" spans="2:31" s="53" customFormat="1" ht="15.6" x14ac:dyDescent="0.3">
      <c r="B36" s="75"/>
      <c r="C36" s="73" t="s">
        <v>68</v>
      </c>
      <c r="D36" s="73" t="str">
        <f>IF($AB$13&gt;1,D34+1,"")</f>
        <v/>
      </c>
      <c r="F36" s="127" t="str">
        <f>IF($AB$13&gt;=2,"X","")</f>
        <v/>
      </c>
      <c r="G36" s="56"/>
      <c r="H36" s="116"/>
      <c r="I36" s="56"/>
      <c r="J36" s="116"/>
      <c r="K36" s="56"/>
      <c r="L36" s="116"/>
      <c r="N36" s="128">
        <f>IF($AB$13=2,$G$65,IF($AB$13&gt;2,$G$64,0))</f>
        <v>0</v>
      </c>
      <c r="O36" s="74"/>
      <c r="P36" s="128">
        <f>SUM(Z36:AB36)</f>
        <v>0</v>
      </c>
      <c r="Q36" s="74"/>
      <c r="R36" s="128">
        <f>IF(P36&gt;=N36,0,N36-P36)</f>
        <v>0</v>
      </c>
      <c r="T36" s="57"/>
      <c r="V36" s="58"/>
      <c r="W36" s="52"/>
      <c r="X36" s="133"/>
      <c r="Y36" s="133"/>
      <c r="Z36" s="133">
        <f>IF(H36="x",IF(N36&gt;0,$F$69,0),0)</f>
        <v>0</v>
      </c>
      <c r="AA36" s="133">
        <f>IF(J36="x",IF(N36&gt;0,MIN($F$70,N36-Z36),0),0)</f>
        <v>0</v>
      </c>
      <c r="AB36" s="133">
        <f>IF(L36="x",IF(N36&gt;0,MIN($F$71,N36-Z36-AA36),0),0)</f>
        <v>0</v>
      </c>
      <c r="AC36" s="133"/>
      <c r="AD36" s="133"/>
      <c r="AE36" s="133"/>
    </row>
    <row r="37" spans="2:31" s="53" customFormat="1" ht="8.1" customHeight="1" x14ac:dyDescent="0.3">
      <c r="B37" s="75"/>
      <c r="C37" s="56"/>
      <c r="D37" s="73"/>
      <c r="F37" s="56"/>
      <c r="G37" s="56"/>
      <c r="H37" s="56"/>
      <c r="I37" s="56"/>
      <c r="J37" s="56"/>
      <c r="K37" s="56"/>
      <c r="L37" s="56"/>
      <c r="N37" s="74"/>
      <c r="O37" s="74"/>
      <c r="P37" s="74"/>
      <c r="Q37" s="74"/>
      <c r="R37" s="74"/>
      <c r="T37" s="57"/>
      <c r="V37" s="58"/>
      <c r="W37" s="52"/>
      <c r="X37" s="133"/>
      <c r="Y37" s="133"/>
      <c r="Z37" s="133"/>
      <c r="AA37" s="133"/>
      <c r="AB37" s="133"/>
      <c r="AC37" s="133"/>
      <c r="AD37" s="133"/>
      <c r="AE37" s="133"/>
    </row>
    <row r="38" spans="2:31" s="53" customFormat="1" ht="15.6" x14ac:dyDescent="0.3">
      <c r="B38" s="75"/>
      <c r="C38" s="73" t="s">
        <v>69</v>
      </c>
      <c r="D38" s="73" t="str">
        <f>IF($AB$13&gt;2,D36+1,"")</f>
        <v/>
      </c>
      <c r="F38" s="127" t="str">
        <f>IF($AB$13&gt;=3,"X","")</f>
        <v/>
      </c>
      <c r="G38" s="56"/>
      <c r="H38" s="116"/>
      <c r="I38" s="56"/>
      <c r="J38" s="116"/>
      <c r="K38" s="56"/>
      <c r="L38" s="116"/>
      <c r="N38" s="128">
        <f>IF($AB$13=3,$G$65,IF($AB$13&gt;3,$G$64,0))</f>
        <v>0</v>
      </c>
      <c r="O38" s="74"/>
      <c r="P38" s="128">
        <f>SUM(Z38:AB38)</f>
        <v>0</v>
      </c>
      <c r="Q38" s="74"/>
      <c r="R38" s="128">
        <f>IF(P38&gt;=N38,0,N38-P38)</f>
        <v>0</v>
      </c>
      <c r="T38" s="57"/>
      <c r="V38" s="58"/>
      <c r="W38" s="52"/>
      <c r="X38" s="133"/>
      <c r="Y38" s="133"/>
      <c r="Z38" s="133">
        <f>IF(H38="x",IF(N38&gt;0,$F$69,0),0)</f>
        <v>0</v>
      </c>
      <c r="AA38" s="133">
        <f>IF(J38="x",IF(N38&gt;0,MIN($F$70,N38-Z38),0),0)</f>
        <v>0</v>
      </c>
      <c r="AB38" s="133">
        <f>IF(L38="x",IF(N38&gt;0,MIN($F$71,N38-Z38-AA38),0),0)</f>
        <v>0</v>
      </c>
      <c r="AC38" s="133"/>
      <c r="AD38" s="133"/>
      <c r="AE38" s="133"/>
    </row>
    <row r="39" spans="2:31" s="53" customFormat="1" ht="8.1" customHeight="1" x14ac:dyDescent="0.3">
      <c r="B39" s="75"/>
      <c r="C39" s="56"/>
      <c r="D39" s="73"/>
      <c r="F39" s="56"/>
      <c r="G39" s="56"/>
      <c r="H39" s="56"/>
      <c r="I39" s="56"/>
      <c r="J39" s="56"/>
      <c r="K39" s="56"/>
      <c r="L39" s="56"/>
      <c r="N39" s="74"/>
      <c r="O39" s="74"/>
      <c r="P39" s="74"/>
      <c r="Q39" s="74"/>
      <c r="R39" s="74"/>
      <c r="T39" s="57"/>
      <c r="V39" s="58"/>
      <c r="W39" s="52"/>
      <c r="X39" s="133"/>
      <c r="Y39" s="133"/>
      <c r="Z39" s="133"/>
      <c r="AA39" s="133"/>
      <c r="AB39" s="133"/>
      <c r="AC39" s="133"/>
      <c r="AD39" s="133"/>
      <c r="AE39" s="133"/>
    </row>
    <row r="40" spans="2:31" s="53" customFormat="1" ht="15.6" x14ac:dyDescent="0.3">
      <c r="B40" s="75"/>
      <c r="C40" s="73" t="s">
        <v>70</v>
      </c>
      <c r="D40" s="73" t="str">
        <f>IF($AB$13&gt;3,D38+1,"")</f>
        <v/>
      </c>
      <c r="F40" s="127" t="str">
        <f>IF($AB$13&gt;=4,"X","")</f>
        <v/>
      </c>
      <c r="G40" s="56"/>
      <c r="H40" s="116"/>
      <c r="I40" s="56"/>
      <c r="J40" s="116"/>
      <c r="K40" s="56"/>
      <c r="L40" s="116"/>
      <c r="N40" s="128">
        <f>IF($AB$13=4,$G$65,IF($AB$13&gt;4,$G$64,0))</f>
        <v>0</v>
      </c>
      <c r="O40" s="74"/>
      <c r="P40" s="128">
        <f>SUM(Z40:AB40)</f>
        <v>0</v>
      </c>
      <c r="Q40" s="74"/>
      <c r="R40" s="128">
        <f>IF(P40&gt;=N40,0,N40-P40)</f>
        <v>0</v>
      </c>
      <c r="T40" s="57"/>
      <c r="V40" s="58"/>
      <c r="W40" s="52"/>
      <c r="X40" s="133"/>
      <c r="Y40" s="133"/>
      <c r="Z40" s="133">
        <f>IF(H40="x",IF(N40&gt;0,$F$69,0),0)</f>
        <v>0</v>
      </c>
      <c r="AA40" s="133">
        <f>IF(J40="x",IF(N40&gt;0,MIN($F$70,N40-Z40),0),0)</f>
        <v>0</v>
      </c>
      <c r="AB40" s="133">
        <f>IF(L40="x",IF(N40&gt;0,MIN($F$71,N40-Z40-AA40),0),0)</f>
        <v>0</v>
      </c>
      <c r="AC40" s="133"/>
      <c r="AD40" s="133"/>
      <c r="AE40" s="133"/>
    </row>
    <row r="41" spans="2:31" s="53" customFormat="1" ht="8.1" customHeight="1" x14ac:dyDescent="0.3">
      <c r="B41" s="75"/>
      <c r="C41" s="56"/>
      <c r="D41" s="73"/>
      <c r="F41" s="56"/>
      <c r="G41" s="56"/>
      <c r="H41" s="56"/>
      <c r="I41" s="56"/>
      <c r="J41" s="56"/>
      <c r="K41" s="56"/>
      <c r="L41" s="56"/>
      <c r="N41" s="74"/>
      <c r="O41" s="74"/>
      <c r="P41" s="74"/>
      <c r="Q41" s="74"/>
      <c r="R41" s="74"/>
      <c r="T41" s="57"/>
      <c r="V41" s="58"/>
      <c r="W41" s="52"/>
      <c r="X41" s="133"/>
      <c r="Y41" s="133"/>
      <c r="Z41" s="133"/>
      <c r="AA41" s="133"/>
      <c r="AB41" s="133"/>
      <c r="AC41" s="133"/>
      <c r="AD41" s="133"/>
      <c r="AE41" s="133"/>
    </row>
    <row r="42" spans="2:31" s="53" customFormat="1" ht="15.6" x14ac:dyDescent="0.3">
      <c r="B42" s="75"/>
      <c r="C42" s="73" t="s">
        <v>71</v>
      </c>
      <c r="D42" s="73" t="str">
        <f>IF($AB$13&gt;4,D40+1,"")</f>
        <v/>
      </c>
      <c r="F42" s="127" t="str">
        <f>IF($AB$13&gt;=5,"X","")</f>
        <v/>
      </c>
      <c r="G42" s="56"/>
      <c r="H42" s="116"/>
      <c r="I42" s="56"/>
      <c r="J42" s="116"/>
      <c r="K42" s="56"/>
      <c r="L42" s="116"/>
      <c r="N42" s="128">
        <f>IF($AB$13=5,$G$65,IF($AB$13&gt;5,$G$64,0))</f>
        <v>0</v>
      </c>
      <c r="O42" s="74"/>
      <c r="P42" s="128">
        <f>SUM(Z42:AB42)</f>
        <v>0</v>
      </c>
      <c r="Q42" s="74"/>
      <c r="R42" s="128">
        <f>IF(P42&gt;=N42,0,N42-P42)</f>
        <v>0</v>
      </c>
      <c r="T42" s="57"/>
      <c r="V42" s="58"/>
      <c r="W42" s="52"/>
      <c r="X42" s="133"/>
      <c r="Y42" s="133"/>
      <c r="Z42" s="133">
        <f>IF(H42="x",IF(N42&gt;0,$F$69,0),0)</f>
        <v>0</v>
      </c>
      <c r="AA42" s="133">
        <f>IF(J42="x",IF(N42&gt;0,MIN($F$70,N42-Z42),0),0)</f>
        <v>0</v>
      </c>
      <c r="AB42" s="133">
        <f>IF(L42="x",IF(N42&gt;0,MIN($F$71,N42-Z42-AA42),0),0)</f>
        <v>0</v>
      </c>
      <c r="AC42" s="133"/>
      <c r="AD42" s="133"/>
      <c r="AE42" s="133"/>
    </row>
    <row r="43" spans="2:31" s="53" customFormat="1" ht="8.1" customHeight="1" thickBot="1" x14ac:dyDescent="0.35">
      <c r="B43" s="75"/>
      <c r="C43" s="76"/>
      <c r="D43" s="76"/>
      <c r="E43" s="76"/>
      <c r="F43" s="77"/>
      <c r="G43" s="77"/>
      <c r="H43" s="77"/>
      <c r="I43" s="77"/>
      <c r="J43" s="77"/>
      <c r="K43" s="77"/>
      <c r="L43" s="77"/>
      <c r="M43" s="76"/>
      <c r="N43" s="78"/>
      <c r="O43" s="78"/>
      <c r="P43" s="78"/>
      <c r="Q43" s="78"/>
      <c r="R43" s="78"/>
      <c r="T43" s="57"/>
      <c r="V43" s="58"/>
      <c r="W43" s="52"/>
      <c r="X43" s="135"/>
    </row>
    <row r="44" spans="2:31" s="53" customFormat="1" ht="8.1" customHeight="1" thickTop="1" x14ac:dyDescent="0.3">
      <c r="B44" s="75"/>
      <c r="F44" s="56"/>
      <c r="G44" s="56"/>
      <c r="H44" s="56"/>
      <c r="I44" s="56"/>
      <c r="J44" s="56"/>
      <c r="K44" s="56"/>
      <c r="L44" s="56"/>
      <c r="N44" s="74"/>
      <c r="O44" s="74"/>
      <c r="P44" s="74"/>
      <c r="Q44" s="74"/>
      <c r="R44" s="74"/>
      <c r="T44" s="57"/>
      <c r="V44" s="58"/>
      <c r="W44" s="52"/>
      <c r="X44" s="135"/>
    </row>
    <row r="45" spans="2:31" s="53" customFormat="1" ht="18" customHeight="1" x14ac:dyDescent="0.3">
      <c r="B45" s="75"/>
      <c r="F45" s="183" t="s">
        <v>5</v>
      </c>
      <c r="G45" s="183"/>
      <c r="H45" s="183"/>
      <c r="I45" s="183"/>
      <c r="J45" s="183"/>
      <c r="K45" s="183"/>
      <c r="L45" s="183"/>
      <c r="N45" s="74"/>
      <c r="O45" s="74"/>
      <c r="P45" s="128">
        <f>SUM(P34,P36,P38,P40,P42)</f>
        <v>0</v>
      </c>
      <c r="Q45" s="74"/>
      <c r="R45" s="128">
        <f>SUM(R34,R36,R38,R40,R42)</f>
        <v>0</v>
      </c>
      <c r="T45" s="57" t="str">
        <f>IF(R45&gt;0,R45,"")</f>
        <v/>
      </c>
      <c r="U45" s="50" t="s">
        <v>49</v>
      </c>
      <c r="V45" s="51"/>
      <c r="W45" s="52"/>
      <c r="X45" s="135"/>
    </row>
    <row r="46" spans="2:31" s="53" customFormat="1" ht="18" customHeight="1" x14ac:dyDescent="0.3">
      <c r="B46" s="75"/>
      <c r="F46" s="56"/>
      <c r="G46" s="56"/>
      <c r="H46" s="56"/>
      <c r="I46" s="56"/>
      <c r="J46" s="56"/>
      <c r="K46" s="56"/>
      <c r="L46" s="56"/>
      <c r="T46" s="79"/>
      <c r="V46" s="58"/>
      <c r="W46" s="52"/>
      <c r="X46" s="135"/>
    </row>
    <row r="47" spans="2:31" s="53" customFormat="1" ht="18" customHeight="1" x14ac:dyDescent="0.3">
      <c r="B47" s="184" t="s">
        <v>40</v>
      </c>
      <c r="C47" s="185"/>
      <c r="D47" s="185"/>
      <c r="E47" s="174"/>
      <c r="F47" s="174"/>
      <c r="G47" s="174"/>
      <c r="H47" s="174"/>
      <c r="I47" s="174"/>
      <c r="J47" s="174"/>
      <c r="K47" s="174"/>
      <c r="L47" s="174"/>
      <c r="M47" s="174"/>
      <c r="N47" s="174"/>
      <c r="O47" s="174"/>
      <c r="P47" s="186" t="s">
        <v>34</v>
      </c>
      <c r="Q47" s="186"/>
      <c r="R47" s="115"/>
      <c r="S47" s="47"/>
      <c r="T47" s="114"/>
      <c r="U47" s="50" t="s">
        <v>49</v>
      </c>
      <c r="V47" s="51"/>
      <c r="W47" s="52"/>
      <c r="X47" s="135"/>
    </row>
    <row r="48" spans="2:31" s="53" customFormat="1" ht="18" customHeight="1" x14ac:dyDescent="0.3">
      <c r="B48" s="54"/>
      <c r="C48" s="55"/>
      <c r="D48" s="55"/>
      <c r="F48" s="56"/>
      <c r="G48" s="56"/>
      <c r="H48" s="56"/>
      <c r="I48" s="56"/>
      <c r="J48" s="56"/>
      <c r="K48" s="56"/>
      <c r="L48" s="56"/>
      <c r="T48" s="57"/>
      <c r="V48" s="58"/>
      <c r="W48" s="52"/>
      <c r="X48" s="135"/>
    </row>
    <row r="49" spans="2:24" s="53" customFormat="1" ht="18" customHeight="1" x14ac:dyDescent="0.3">
      <c r="B49" s="184" t="s">
        <v>52</v>
      </c>
      <c r="C49" s="185"/>
      <c r="D49" s="185"/>
      <c r="E49" s="174"/>
      <c r="F49" s="174"/>
      <c r="G49" s="174"/>
      <c r="H49" s="174"/>
      <c r="I49" s="174"/>
      <c r="J49" s="174"/>
      <c r="K49" s="174"/>
      <c r="L49" s="174"/>
      <c r="M49" s="174"/>
      <c r="N49" s="174"/>
      <c r="O49" s="174"/>
      <c r="P49" s="186" t="s">
        <v>34</v>
      </c>
      <c r="Q49" s="186"/>
      <c r="R49" s="115"/>
      <c r="S49" s="47"/>
      <c r="T49" s="114"/>
      <c r="U49" s="50" t="s">
        <v>49</v>
      </c>
      <c r="V49" s="51"/>
      <c r="W49" s="52"/>
      <c r="X49" s="135"/>
    </row>
    <row r="50" spans="2:24" s="53" customFormat="1" ht="18" customHeight="1" x14ac:dyDescent="0.3">
      <c r="B50" s="54"/>
      <c r="C50" s="55"/>
      <c r="D50" s="55"/>
      <c r="F50" s="56"/>
      <c r="G50" s="56"/>
      <c r="H50" s="56"/>
      <c r="I50" s="56"/>
      <c r="J50" s="56"/>
      <c r="K50" s="56"/>
      <c r="L50" s="56"/>
      <c r="T50" s="57"/>
      <c r="V50" s="58"/>
      <c r="W50" s="52"/>
      <c r="X50" s="135"/>
    </row>
    <row r="51" spans="2:24" s="53" customFormat="1" ht="18" customHeight="1" x14ac:dyDescent="0.3">
      <c r="B51" s="184" t="s">
        <v>35</v>
      </c>
      <c r="C51" s="185"/>
      <c r="D51" s="185"/>
      <c r="E51" s="174"/>
      <c r="F51" s="174"/>
      <c r="G51" s="174"/>
      <c r="H51" s="174"/>
      <c r="I51" s="174"/>
      <c r="J51" s="174"/>
      <c r="K51" s="174"/>
      <c r="L51" s="174"/>
      <c r="M51" s="174"/>
      <c r="N51" s="174"/>
      <c r="O51" s="174"/>
      <c r="P51" s="186" t="s">
        <v>34</v>
      </c>
      <c r="Q51" s="186"/>
      <c r="R51" s="115"/>
      <c r="S51" s="47"/>
      <c r="T51" s="117"/>
      <c r="U51" s="50" t="s">
        <v>49</v>
      </c>
      <c r="V51" s="51"/>
      <c r="W51" s="52"/>
    </row>
    <row r="52" spans="2:24" s="53" customFormat="1" ht="18" customHeight="1" x14ac:dyDescent="0.3">
      <c r="B52" s="54"/>
      <c r="C52" s="55"/>
      <c r="D52" s="55"/>
      <c r="F52" s="56"/>
      <c r="G52" s="56"/>
      <c r="H52" s="56"/>
      <c r="I52" s="56"/>
      <c r="J52" s="56"/>
      <c r="K52" s="56"/>
      <c r="L52" s="56"/>
      <c r="T52" s="79"/>
      <c r="V52" s="58"/>
      <c r="W52" s="52"/>
    </row>
    <row r="53" spans="2:24" s="53" customFormat="1" ht="18" customHeight="1" x14ac:dyDescent="0.3">
      <c r="B53" s="184"/>
      <c r="C53" s="185"/>
      <c r="D53" s="185"/>
      <c r="E53" s="174"/>
      <c r="F53" s="174"/>
      <c r="G53" s="174"/>
      <c r="H53" s="174"/>
      <c r="I53" s="174"/>
      <c r="J53" s="174"/>
      <c r="K53" s="174"/>
      <c r="L53" s="174"/>
      <c r="M53" s="174"/>
      <c r="N53" s="174"/>
      <c r="O53" s="174"/>
      <c r="P53" s="186" t="s">
        <v>34</v>
      </c>
      <c r="Q53" s="186"/>
      <c r="R53" s="115"/>
      <c r="S53" s="47"/>
      <c r="T53" s="114"/>
      <c r="U53" s="50" t="s">
        <v>49</v>
      </c>
      <c r="V53" s="51"/>
      <c r="W53" s="52"/>
    </row>
    <row r="54" spans="2:24" s="53" customFormat="1" ht="15" customHeight="1" thickBot="1" x14ac:dyDescent="0.35">
      <c r="B54" s="80"/>
      <c r="C54" s="81"/>
      <c r="D54" s="81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3"/>
      <c r="P54" s="84"/>
      <c r="Q54" s="84"/>
      <c r="R54" s="85"/>
      <c r="S54" s="83"/>
      <c r="T54" s="86"/>
      <c r="U54" s="76"/>
      <c r="V54" s="87"/>
      <c r="W54" s="52"/>
    </row>
    <row r="55" spans="2:24" s="53" customFormat="1" ht="12" customHeight="1" thickTop="1" x14ac:dyDescent="0.3">
      <c r="B55" s="54"/>
      <c r="C55" s="55"/>
      <c r="D55" s="55"/>
      <c r="F55" s="56"/>
      <c r="G55" s="56"/>
      <c r="H55" s="56"/>
      <c r="I55" s="56"/>
      <c r="J55" s="56"/>
      <c r="K55" s="56"/>
      <c r="L55" s="56"/>
      <c r="T55" s="88"/>
      <c r="V55" s="58"/>
      <c r="W55" s="52"/>
    </row>
    <row r="56" spans="2:24" s="91" customFormat="1" ht="16.2" customHeight="1" x14ac:dyDescent="0.3">
      <c r="B56" s="89"/>
      <c r="C56" s="90"/>
      <c r="D56" s="90"/>
      <c r="E56" s="191" t="s">
        <v>5</v>
      </c>
      <c r="F56" s="191"/>
      <c r="G56" s="191"/>
      <c r="H56" s="191"/>
      <c r="I56" s="191"/>
      <c r="J56" s="191"/>
      <c r="K56" s="191"/>
      <c r="L56" s="191"/>
      <c r="M56" s="191"/>
      <c r="N56" s="191"/>
      <c r="O56" s="191"/>
      <c r="P56" s="191"/>
      <c r="Q56" s="191"/>
      <c r="R56" s="191"/>
      <c r="T56" s="57">
        <f>SUM(T26,T28,T45,T47,T49,T51,T53)</f>
        <v>0</v>
      </c>
      <c r="U56" s="50" t="s">
        <v>49</v>
      </c>
      <c r="V56" s="92"/>
      <c r="W56" s="93"/>
    </row>
    <row r="57" spans="2:24" s="53" customFormat="1" ht="12" customHeight="1" x14ac:dyDescent="0.3">
      <c r="B57" s="192"/>
      <c r="C57" s="193"/>
      <c r="D57" s="193"/>
      <c r="E57" s="193"/>
      <c r="F57" s="193"/>
      <c r="G57" s="193"/>
      <c r="H57" s="193"/>
      <c r="I57" s="193"/>
      <c r="J57" s="193"/>
      <c r="K57" s="193"/>
      <c r="L57" s="193"/>
      <c r="M57" s="193"/>
      <c r="N57" s="193"/>
      <c r="O57" s="193"/>
      <c r="P57" s="193"/>
      <c r="Q57" s="193"/>
      <c r="R57" s="193"/>
      <c r="S57" s="193"/>
      <c r="T57" s="193"/>
      <c r="U57" s="193"/>
      <c r="V57" s="193"/>
      <c r="W57" s="194"/>
    </row>
    <row r="58" spans="2:24" s="53" customFormat="1" ht="6" customHeight="1" x14ac:dyDescent="0.3">
      <c r="F58" s="56"/>
      <c r="G58" s="56"/>
      <c r="H58" s="56"/>
      <c r="I58" s="56"/>
      <c r="J58" s="56"/>
      <c r="K58" s="56"/>
      <c r="L58" s="56"/>
      <c r="T58" s="94"/>
      <c r="V58" s="58"/>
    </row>
    <row r="59" spans="2:24" ht="14.25" customHeight="1" x14ac:dyDescent="0.25">
      <c r="B59" s="195"/>
      <c r="C59" s="196"/>
      <c r="D59" s="196"/>
      <c r="E59" s="196"/>
      <c r="F59" s="196"/>
      <c r="G59" s="196"/>
      <c r="H59" s="196"/>
      <c r="I59" s="196"/>
      <c r="J59" s="196"/>
      <c r="K59" s="197"/>
      <c r="L59" s="198" t="s">
        <v>37</v>
      </c>
      <c r="M59" s="199"/>
      <c r="N59" s="199"/>
      <c r="O59" s="199"/>
      <c r="P59" s="199"/>
      <c r="Q59" s="199"/>
      <c r="R59" s="199"/>
      <c r="S59" s="199"/>
      <c r="T59" s="199"/>
      <c r="U59" s="199"/>
      <c r="V59" s="199"/>
      <c r="W59" s="200"/>
    </row>
    <row r="60" spans="2:24" ht="28.5" customHeight="1" x14ac:dyDescent="0.25">
      <c r="B60" s="204" t="s">
        <v>82</v>
      </c>
      <c r="C60" s="205"/>
      <c r="D60" s="205"/>
      <c r="E60" s="205"/>
      <c r="F60" s="205"/>
      <c r="G60" s="205"/>
      <c r="H60" s="205"/>
      <c r="I60" s="205"/>
      <c r="J60" s="205"/>
      <c r="K60" s="206"/>
      <c r="L60" s="201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3"/>
    </row>
    <row r="61" spans="2:24" ht="15.75" customHeight="1" x14ac:dyDescent="0.25">
      <c r="B61" s="207" t="s">
        <v>14</v>
      </c>
      <c r="C61" s="208"/>
      <c r="D61" s="209" t="s">
        <v>13</v>
      </c>
      <c r="E61" s="209"/>
      <c r="F61" s="209"/>
      <c r="G61" s="209"/>
      <c r="H61" s="209"/>
      <c r="I61" s="209"/>
      <c r="J61" s="209"/>
      <c r="K61" s="95"/>
      <c r="L61" s="210"/>
      <c r="M61" s="211"/>
      <c r="N61" s="212"/>
      <c r="O61" s="212"/>
      <c r="P61" s="212"/>
      <c r="Q61" s="212"/>
      <c r="R61" s="212"/>
      <c r="S61" s="96"/>
      <c r="T61" s="214"/>
      <c r="U61" s="214"/>
      <c r="V61" s="214"/>
      <c r="W61" s="216"/>
    </row>
    <row r="62" spans="2:24" ht="15.75" customHeight="1" x14ac:dyDescent="0.25">
      <c r="B62" s="217" t="s">
        <v>80</v>
      </c>
      <c r="C62" s="218"/>
      <c r="D62" s="97">
        <v>16</v>
      </c>
      <c r="G62" s="219">
        <v>0</v>
      </c>
      <c r="H62" s="219"/>
      <c r="I62" s="219"/>
      <c r="J62" s="219"/>
      <c r="K62" s="97"/>
      <c r="L62" s="220"/>
      <c r="M62" s="221"/>
      <c r="N62" s="213"/>
      <c r="O62" s="213"/>
      <c r="P62" s="213"/>
      <c r="Q62" s="213"/>
      <c r="R62" s="213"/>
      <c r="S62" s="96"/>
      <c r="T62" s="215"/>
      <c r="U62" s="215"/>
      <c r="V62" s="215"/>
      <c r="W62" s="216"/>
    </row>
    <row r="63" spans="2:24" ht="15.75" customHeight="1" thickBot="1" x14ac:dyDescent="0.3">
      <c r="B63" s="235" t="s">
        <v>57</v>
      </c>
      <c r="C63" s="262"/>
      <c r="D63" s="97">
        <v>24</v>
      </c>
      <c r="G63" s="219">
        <v>0</v>
      </c>
      <c r="H63" s="219"/>
      <c r="I63" s="219"/>
      <c r="J63" s="219"/>
      <c r="K63" s="97"/>
      <c r="L63" s="98"/>
      <c r="M63" s="99"/>
      <c r="N63" s="236" t="s">
        <v>7</v>
      </c>
      <c r="O63" s="236"/>
      <c r="P63" s="236"/>
      <c r="Q63" s="236"/>
      <c r="R63" s="236"/>
      <c r="S63" s="99"/>
      <c r="T63" s="236" t="s">
        <v>8</v>
      </c>
      <c r="U63" s="236"/>
      <c r="V63" s="236"/>
      <c r="W63" s="100"/>
    </row>
    <row r="64" spans="2:24" ht="15.75" customHeight="1" thickTop="1" x14ac:dyDescent="0.25">
      <c r="B64" s="235" t="s">
        <v>58</v>
      </c>
      <c r="C64" s="262"/>
      <c r="D64" s="97">
        <v>0</v>
      </c>
      <c r="G64" s="219">
        <v>28</v>
      </c>
      <c r="H64" s="219"/>
      <c r="I64" s="219"/>
      <c r="J64" s="219"/>
      <c r="K64" s="97"/>
      <c r="L64" s="237"/>
      <c r="M64" s="238"/>
      <c r="N64" s="238"/>
      <c r="O64" s="238"/>
      <c r="P64" s="238"/>
      <c r="Q64" s="238"/>
      <c r="R64" s="238"/>
      <c r="S64" s="238"/>
      <c r="T64" s="238"/>
      <c r="U64" s="238"/>
      <c r="V64" s="238"/>
      <c r="W64" s="239"/>
    </row>
    <row r="65" spans="2:25" ht="18" customHeight="1" x14ac:dyDescent="0.25">
      <c r="B65" s="235" t="s">
        <v>67</v>
      </c>
      <c r="C65" s="262"/>
      <c r="D65" s="97">
        <v>0</v>
      </c>
      <c r="E65" s="260"/>
      <c r="F65" s="260"/>
      <c r="G65" s="219">
        <v>24</v>
      </c>
      <c r="H65" s="219"/>
      <c r="I65" s="219"/>
      <c r="J65" s="219"/>
      <c r="K65" s="261"/>
      <c r="L65" s="187"/>
      <c r="M65" s="188"/>
      <c r="N65" s="188"/>
      <c r="O65" s="188"/>
      <c r="P65" s="188"/>
      <c r="Q65" s="188"/>
      <c r="R65" s="188"/>
      <c r="S65" s="222"/>
      <c r="T65" s="222"/>
      <c r="U65" s="222"/>
      <c r="V65" s="222"/>
      <c r="W65" s="223"/>
    </row>
    <row r="66" spans="2:25" ht="15.75" customHeight="1" x14ac:dyDescent="0.25">
      <c r="B66" s="224" t="s">
        <v>39</v>
      </c>
      <c r="C66" s="225"/>
      <c r="D66" s="225"/>
      <c r="E66" s="225"/>
      <c r="F66" s="225"/>
      <c r="G66" s="225"/>
      <c r="H66" s="225"/>
      <c r="I66" s="225"/>
      <c r="J66" s="225"/>
      <c r="K66" s="226"/>
      <c r="L66" s="101"/>
      <c r="N66" s="230"/>
      <c r="O66" s="230"/>
      <c r="P66" s="230"/>
      <c r="Q66" s="230"/>
      <c r="R66" s="230"/>
      <c r="S66" s="96"/>
      <c r="T66" s="232"/>
      <c r="U66" s="232"/>
      <c r="V66" s="232"/>
      <c r="W66" s="7"/>
    </row>
    <row r="67" spans="2:25" ht="15" customHeight="1" x14ac:dyDescent="0.25">
      <c r="B67" s="227"/>
      <c r="C67" s="228"/>
      <c r="D67" s="228"/>
      <c r="E67" s="228"/>
      <c r="F67" s="228"/>
      <c r="G67" s="228"/>
      <c r="H67" s="228"/>
      <c r="I67" s="228"/>
      <c r="J67" s="228"/>
      <c r="K67" s="229"/>
      <c r="L67" s="101"/>
      <c r="N67" s="231"/>
      <c r="O67" s="231"/>
      <c r="P67" s="231"/>
      <c r="Q67" s="231"/>
      <c r="R67" s="231"/>
      <c r="S67" s="96"/>
      <c r="T67" s="232"/>
      <c r="U67" s="232"/>
      <c r="V67" s="232"/>
      <c r="W67" s="7"/>
    </row>
    <row r="68" spans="2:25" ht="15" customHeight="1" x14ac:dyDescent="0.25">
      <c r="B68" s="227"/>
      <c r="C68" s="228"/>
      <c r="D68" s="228"/>
      <c r="E68" s="228"/>
      <c r="F68" s="228"/>
      <c r="G68" s="228"/>
      <c r="H68" s="228"/>
      <c r="I68" s="228"/>
      <c r="J68" s="228"/>
      <c r="K68" s="229"/>
      <c r="L68" s="101"/>
      <c r="N68" s="233"/>
      <c r="O68" s="233"/>
      <c r="P68" s="233"/>
      <c r="Q68" s="233"/>
      <c r="R68" s="233"/>
      <c r="T68" s="234"/>
      <c r="U68" s="234"/>
      <c r="V68" s="234"/>
      <c r="W68" s="7"/>
    </row>
    <row r="69" spans="2:25" ht="18" customHeight="1" x14ac:dyDescent="0.25">
      <c r="B69" s="102" t="s">
        <v>38</v>
      </c>
      <c r="C69" s="103" t="s">
        <v>28</v>
      </c>
      <c r="D69" s="121" t="s">
        <v>64</v>
      </c>
      <c r="E69" s="121"/>
      <c r="F69" s="240">
        <v>5.6</v>
      </c>
      <c r="G69" s="240"/>
      <c r="H69" s="240"/>
      <c r="I69" s="104"/>
      <c r="J69" s="104"/>
      <c r="K69" s="104"/>
      <c r="L69" s="241" t="s">
        <v>9</v>
      </c>
      <c r="M69" s="242"/>
      <c r="N69" s="242"/>
      <c r="O69" s="242"/>
      <c r="P69" s="242"/>
      <c r="Q69" s="242"/>
      <c r="R69" s="242"/>
      <c r="S69" s="243"/>
      <c r="T69" s="243"/>
      <c r="U69" s="243"/>
      <c r="V69" s="243"/>
      <c r="W69" s="244"/>
    </row>
    <row r="70" spans="2:25" ht="15" customHeight="1" x14ac:dyDescent="0.25">
      <c r="B70" s="102" t="s">
        <v>38</v>
      </c>
      <c r="C70" s="103" t="s">
        <v>29</v>
      </c>
      <c r="D70" s="121" t="s">
        <v>65</v>
      </c>
      <c r="E70" s="121"/>
      <c r="F70" s="240">
        <v>11.2</v>
      </c>
      <c r="G70" s="240"/>
      <c r="H70" s="240"/>
      <c r="I70" s="104"/>
      <c r="J70" s="104"/>
      <c r="K70" s="104"/>
      <c r="L70" s="105"/>
      <c r="N70" s="212"/>
      <c r="O70" s="212"/>
      <c r="P70" s="212"/>
      <c r="Q70" s="212"/>
      <c r="R70" s="212"/>
      <c r="S70" s="96"/>
      <c r="T70" s="214"/>
      <c r="U70" s="214"/>
      <c r="V70" s="214"/>
      <c r="W70" s="7"/>
    </row>
    <row r="71" spans="2:25" ht="15" customHeight="1" x14ac:dyDescent="0.25">
      <c r="B71" s="102" t="s">
        <v>38</v>
      </c>
      <c r="C71" s="103" t="s">
        <v>30</v>
      </c>
      <c r="D71" s="121" t="s">
        <v>65</v>
      </c>
      <c r="E71" s="121"/>
      <c r="F71" s="240">
        <v>11.2</v>
      </c>
      <c r="G71" s="240"/>
      <c r="H71" s="240"/>
      <c r="I71" s="104"/>
      <c r="J71" s="104"/>
      <c r="K71" s="104"/>
      <c r="L71" s="105"/>
      <c r="N71" s="212"/>
      <c r="O71" s="212"/>
      <c r="P71" s="212"/>
      <c r="Q71" s="212"/>
      <c r="R71" s="212"/>
      <c r="S71" s="96"/>
      <c r="T71" s="215"/>
      <c r="U71" s="215"/>
      <c r="V71" s="215"/>
      <c r="W71" s="7"/>
    </row>
    <row r="72" spans="2:25" ht="15" customHeight="1" x14ac:dyDescent="0.25">
      <c r="B72" s="252"/>
      <c r="C72" s="253"/>
      <c r="D72" s="253"/>
      <c r="E72" s="253"/>
      <c r="F72" s="253"/>
      <c r="G72" s="253"/>
      <c r="H72" s="253"/>
      <c r="I72" s="253"/>
      <c r="J72" s="253"/>
      <c r="K72" s="254"/>
      <c r="L72" s="105"/>
      <c r="N72" s="234" t="s">
        <v>7</v>
      </c>
      <c r="O72" s="234"/>
      <c r="P72" s="234"/>
      <c r="Q72" s="234"/>
      <c r="R72" s="234"/>
      <c r="T72" s="233" t="s">
        <v>8</v>
      </c>
      <c r="U72" s="233"/>
      <c r="V72" s="233"/>
      <c r="W72" s="7"/>
    </row>
    <row r="73" spans="2:25" ht="12" customHeight="1" x14ac:dyDescent="0.25">
      <c r="B73" s="245"/>
      <c r="C73" s="246"/>
      <c r="D73" s="246"/>
      <c r="E73" s="246"/>
      <c r="F73" s="246"/>
      <c r="G73" s="246"/>
      <c r="H73" s="246"/>
      <c r="I73" s="246"/>
      <c r="J73" s="246"/>
      <c r="K73" s="247"/>
      <c r="L73" s="248"/>
      <c r="M73" s="249"/>
      <c r="N73" s="249"/>
      <c r="O73" s="249"/>
      <c r="P73" s="249"/>
      <c r="Q73" s="249"/>
      <c r="R73" s="249"/>
      <c r="S73" s="249"/>
      <c r="T73" s="249"/>
      <c r="U73" s="249"/>
      <c r="V73" s="249"/>
      <c r="W73" s="250"/>
    </row>
    <row r="74" spans="2:25" hidden="1" x14ac:dyDescent="0.25"/>
    <row r="75" spans="2:25" hidden="1" x14ac:dyDescent="0.25"/>
    <row r="76" spans="2:25" ht="13.8" hidden="1" x14ac:dyDescent="0.25">
      <c r="B76" s="106" t="s">
        <v>45</v>
      </c>
      <c r="C76" s="107">
        <f>IF(OR(D13="",D17=""),0,D17-D13+1)</f>
        <v>0</v>
      </c>
      <c r="M76" s="251" t="s">
        <v>48</v>
      </c>
      <c r="N76" s="251"/>
      <c r="O76" s="251"/>
      <c r="P76" s="251"/>
      <c r="Q76" s="251"/>
      <c r="R76" s="251"/>
      <c r="T76" s="251" t="s">
        <v>47</v>
      </c>
      <c r="U76" s="251"/>
      <c r="V76" s="251"/>
      <c r="W76" s="251"/>
      <c r="X76" s="251"/>
    </row>
    <row r="77" spans="2:25" ht="13.8" hidden="1" x14ac:dyDescent="0.25">
      <c r="B77" s="106" t="s">
        <v>42</v>
      </c>
      <c r="C77" s="108">
        <f>F17-F13</f>
        <v>0</v>
      </c>
      <c r="D77" s="109">
        <f>C77</f>
        <v>0</v>
      </c>
      <c r="M77" s="211" t="s">
        <v>46</v>
      </c>
      <c r="N77" s="211"/>
      <c r="O77" s="257">
        <f>1-F13</f>
        <v>1</v>
      </c>
      <c r="P77" s="211"/>
      <c r="Q77" s="256">
        <f>O77</f>
        <v>1</v>
      </c>
      <c r="R77" s="256"/>
      <c r="S77" s="4"/>
      <c r="T77" s="211" t="s">
        <v>46</v>
      </c>
      <c r="U77" s="211"/>
      <c r="V77" s="108">
        <f>F17</f>
        <v>0</v>
      </c>
      <c r="X77" s="110">
        <f>V77</f>
        <v>0</v>
      </c>
    </row>
    <row r="78" spans="2:25" ht="14.25" hidden="1" customHeight="1" x14ac:dyDescent="0.25">
      <c r="B78" s="106" t="s">
        <v>43</v>
      </c>
      <c r="C78" s="32">
        <f>IF(D77&lt;0,0,IF(D77&lt;3/24,1,IF(D77&lt;8/24,2,IF(D77&lt;24/24,3,4))))</f>
        <v>1</v>
      </c>
      <c r="D78" s="111">
        <v>0</v>
      </c>
      <c r="E78" s="255" t="s">
        <v>44</v>
      </c>
      <c r="F78" s="255"/>
      <c r="G78" s="255"/>
      <c r="H78" s="255"/>
      <c r="I78" s="255"/>
      <c r="J78" s="256">
        <v>0</v>
      </c>
      <c r="K78" s="256"/>
      <c r="L78" s="256"/>
      <c r="M78" s="211" t="s">
        <v>43</v>
      </c>
      <c r="N78" s="211"/>
      <c r="O78" s="211">
        <f>IF(Q77&lt;0,0,IF(Q77&lt;3/24,1,IF(Q77&lt;8/24,2,IF(Q77&lt;24/24,3,4))))</f>
        <v>4</v>
      </c>
      <c r="P78" s="211"/>
      <c r="Q78" s="221"/>
      <c r="R78" s="221"/>
      <c r="T78" s="211" t="s">
        <v>43</v>
      </c>
      <c r="U78" s="211"/>
      <c r="V78" s="32">
        <f>IF(X77&lt;0,0,IF(X77&lt;3/24,1,IF(X77&lt;8/24,2,IF(X77&lt;24/24,3,4))))</f>
        <v>1</v>
      </c>
      <c r="X78" s="4"/>
      <c r="Y78" s="112"/>
    </row>
    <row r="79" spans="2:25" ht="13.8" hidden="1" x14ac:dyDescent="0.25">
      <c r="B79" s="106"/>
      <c r="C79" s="32"/>
      <c r="D79" s="111">
        <v>1</v>
      </c>
      <c r="E79" s="255" t="s">
        <v>62</v>
      </c>
      <c r="F79" s="255"/>
      <c r="G79" s="255"/>
      <c r="H79" s="255"/>
      <c r="I79" s="255"/>
      <c r="J79" s="256">
        <v>0</v>
      </c>
      <c r="K79" s="256"/>
      <c r="L79" s="256"/>
      <c r="M79" s="32"/>
      <c r="N79" s="32"/>
      <c r="O79" s="32"/>
      <c r="P79" s="32"/>
      <c r="Q79" s="221"/>
      <c r="R79" s="221"/>
      <c r="T79" s="2"/>
      <c r="V79" s="109"/>
      <c r="X79" s="109"/>
      <c r="Y79" s="112"/>
    </row>
    <row r="80" spans="2:25" ht="13.8" hidden="1" x14ac:dyDescent="0.25">
      <c r="B80" s="106"/>
      <c r="C80" s="32"/>
      <c r="D80" s="111">
        <v>2</v>
      </c>
      <c r="E80" s="255" t="s">
        <v>63</v>
      </c>
      <c r="F80" s="255"/>
      <c r="G80" s="255"/>
      <c r="H80" s="255"/>
      <c r="I80" s="255"/>
      <c r="J80" s="256">
        <f>IF($C$76&gt;1,G62,D62)</f>
        <v>16</v>
      </c>
      <c r="K80" s="256"/>
      <c r="L80" s="256"/>
      <c r="M80" s="32"/>
      <c r="N80" s="32"/>
      <c r="O80" s="32"/>
      <c r="P80" s="32"/>
      <c r="Q80" s="221"/>
      <c r="R80" s="221"/>
      <c r="T80" s="2"/>
      <c r="V80" s="109"/>
      <c r="X80" s="109"/>
      <c r="Y80" s="112"/>
    </row>
    <row r="81" spans="2:24" ht="13.8" hidden="1" x14ac:dyDescent="0.25">
      <c r="B81" s="106"/>
      <c r="C81" s="32"/>
      <c r="D81" s="111">
        <v>3</v>
      </c>
      <c r="E81" s="255" t="s">
        <v>61</v>
      </c>
      <c r="F81" s="255"/>
      <c r="G81" s="255"/>
      <c r="H81" s="255"/>
      <c r="I81" s="255"/>
      <c r="J81" s="256">
        <f>IF($C$76&gt;1,G63,D63)</f>
        <v>24</v>
      </c>
      <c r="K81" s="256"/>
      <c r="L81" s="256"/>
      <c r="M81" s="32"/>
      <c r="N81" s="32"/>
      <c r="O81" s="32"/>
      <c r="P81" s="32"/>
      <c r="Q81" s="221"/>
      <c r="R81" s="221"/>
      <c r="T81" s="2"/>
      <c r="V81" s="109"/>
      <c r="X81" s="109"/>
    </row>
    <row r="82" spans="2:24" ht="13.8" hidden="1" x14ac:dyDescent="0.25">
      <c r="B82" s="106"/>
      <c r="C82" s="32"/>
      <c r="D82" s="111">
        <v>4</v>
      </c>
      <c r="E82" s="255" t="s">
        <v>58</v>
      </c>
      <c r="F82" s="255"/>
      <c r="G82" s="255"/>
      <c r="H82" s="255"/>
      <c r="I82" s="255"/>
      <c r="J82" s="256">
        <f>IF($C$76&gt;1,G64,D64)</f>
        <v>0</v>
      </c>
      <c r="K82" s="256"/>
      <c r="L82" s="256"/>
      <c r="M82" s="32"/>
      <c r="N82" s="32"/>
      <c r="O82" s="32"/>
      <c r="P82" s="32"/>
      <c r="Q82" s="221"/>
      <c r="R82" s="221"/>
      <c r="T82" s="2"/>
      <c r="V82" s="109"/>
      <c r="X82" s="109"/>
    </row>
    <row r="83" spans="2:24" hidden="1" x14ac:dyDescent="0.25">
      <c r="B83" s="106"/>
      <c r="C83" s="32"/>
      <c r="D83" s="111"/>
    </row>
    <row r="84" spans="2:24" hidden="1" x14ac:dyDescent="0.25">
      <c r="B84" s="106"/>
      <c r="C84" s="32"/>
    </row>
    <row r="85" spans="2:24" x14ac:dyDescent="0.25">
      <c r="C85" s="32"/>
    </row>
    <row r="86" spans="2:24" x14ac:dyDescent="0.25">
      <c r="C86" s="32"/>
    </row>
    <row r="88" spans="2:24" x14ac:dyDescent="0.25">
      <c r="F88" s="2"/>
      <c r="G88" s="2"/>
      <c r="H88" s="2"/>
      <c r="I88" s="2"/>
      <c r="J88" s="2"/>
      <c r="K88" s="2"/>
      <c r="L88" s="2"/>
      <c r="T88" s="2"/>
    </row>
  </sheetData>
  <mergeCells count="129">
    <mergeCell ref="E82:I82"/>
    <mergeCell ref="J82:L82"/>
    <mergeCell ref="Q82:R82"/>
    <mergeCell ref="E79:I79"/>
    <mergeCell ref="J79:L79"/>
    <mergeCell ref="Q79:R79"/>
    <mergeCell ref="E80:I80"/>
    <mergeCell ref="O77:P77"/>
    <mergeCell ref="Q77:R77"/>
    <mergeCell ref="E78:I78"/>
    <mergeCell ref="J78:L78"/>
    <mergeCell ref="M78:N78"/>
    <mergeCell ref="J80:L80"/>
    <mergeCell ref="Q80:R80"/>
    <mergeCell ref="E81:I81"/>
    <mergeCell ref="J81:L81"/>
    <mergeCell ref="Q81:R81"/>
    <mergeCell ref="F69:H69"/>
    <mergeCell ref="L69:R69"/>
    <mergeCell ref="S69:W69"/>
    <mergeCell ref="O78:P78"/>
    <mergeCell ref="Q78:R78"/>
    <mergeCell ref="T78:U78"/>
    <mergeCell ref="F70:H70"/>
    <mergeCell ref="N70:R71"/>
    <mergeCell ref="T70:V71"/>
    <mergeCell ref="F71:H71"/>
    <mergeCell ref="B73:K73"/>
    <mergeCell ref="L73:W73"/>
    <mergeCell ref="M76:R76"/>
    <mergeCell ref="T76:X76"/>
    <mergeCell ref="M77:N77"/>
    <mergeCell ref="B72:K72"/>
    <mergeCell ref="N72:R72"/>
    <mergeCell ref="T72:V72"/>
    <mergeCell ref="T77:U77"/>
    <mergeCell ref="L65:R65"/>
    <mergeCell ref="S65:W65"/>
    <mergeCell ref="B66:K68"/>
    <mergeCell ref="N66:R67"/>
    <mergeCell ref="T66:V67"/>
    <mergeCell ref="N68:R68"/>
    <mergeCell ref="T68:V68"/>
    <mergeCell ref="B63:C63"/>
    <mergeCell ref="G63:J63"/>
    <mergeCell ref="N63:R63"/>
    <mergeCell ref="T63:V63"/>
    <mergeCell ref="B64:C64"/>
    <mergeCell ref="G64:J64"/>
    <mergeCell ref="L64:W64"/>
    <mergeCell ref="B65:C65"/>
    <mergeCell ref="G65:J65"/>
    <mergeCell ref="B61:C61"/>
    <mergeCell ref="D61:J61"/>
    <mergeCell ref="L61:M61"/>
    <mergeCell ref="N61:R62"/>
    <mergeCell ref="T61:V62"/>
    <mergeCell ref="W61:W62"/>
    <mergeCell ref="B62:C62"/>
    <mergeCell ref="G62:J62"/>
    <mergeCell ref="L62:M62"/>
    <mergeCell ref="B53:D53"/>
    <mergeCell ref="E53:O53"/>
    <mergeCell ref="P53:Q53"/>
    <mergeCell ref="E56:R56"/>
    <mergeCell ref="B57:W57"/>
    <mergeCell ref="B59:K59"/>
    <mergeCell ref="L59:W60"/>
    <mergeCell ref="B60:K60"/>
    <mergeCell ref="B49:D49"/>
    <mergeCell ref="E49:O49"/>
    <mergeCell ref="P49:Q49"/>
    <mergeCell ref="B51:D51"/>
    <mergeCell ref="E51:O51"/>
    <mergeCell ref="P51:Q51"/>
    <mergeCell ref="R31:R32"/>
    <mergeCell ref="E32:M32"/>
    <mergeCell ref="F45:L45"/>
    <mergeCell ref="B47:D47"/>
    <mergeCell ref="E47:O47"/>
    <mergeCell ref="P47:Q47"/>
    <mergeCell ref="B28:D28"/>
    <mergeCell ref="E28:O28"/>
    <mergeCell ref="P28:Q28"/>
    <mergeCell ref="B30:D30"/>
    <mergeCell ref="F30:F31"/>
    <mergeCell ref="H30:L30"/>
    <mergeCell ref="N31:N32"/>
    <mergeCell ref="O31:O32"/>
    <mergeCell ref="P31:P32"/>
    <mergeCell ref="Q31:Q32"/>
    <mergeCell ref="B19:C19"/>
    <mergeCell ref="E19:V19"/>
    <mergeCell ref="E20:V20"/>
    <mergeCell ref="E21:V21"/>
    <mergeCell ref="B23:D23"/>
    <mergeCell ref="E26:N26"/>
    <mergeCell ref="P26:Q26"/>
    <mergeCell ref="B26:C26"/>
    <mergeCell ref="B13:C13"/>
    <mergeCell ref="F13:G13"/>
    <mergeCell ref="J13:M13"/>
    <mergeCell ref="N13:V13"/>
    <mergeCell ref="B17:C17"/>
    <mergeCell ref="F17:G17"/>
    <mergeCell ref="J17:M17"/>
    <mergeCell ref="N17:V17"/>
    <mergeCell ref="B2:R2"/>
    <mergeCell ref="T2:V2"/>
    <mergeCell ref="B3:R3"/>
    <mergeCell ref="T3:V3"/>
    <mergeCell ref="B5:M5"/>
    <mergeCell ref="N5:R5"/>
    <mergeCell ref="S5:V5"/>
    <mergeCell ref="Z11:AA11"/>
    <mergeCell ref="B8:C8"/>
    <mergeCell ref="D8:M8"/>
    <mergeCell ref="N8:Q8"/>
    <mergeCell ref="R8:V8"/>
    <mergeCell ref="D10:D11"/>
    <mergeCell ref="F10:H11"/>
    <mergeCell ref="B6:C6"/>
    <mergeCell ref="D6:M6"/>
    <mergeCell ref="N6:Q6"/>
    <mergeCell ref="R6:V6"/>
    <mergeCell ref="B7:C7"/>
    <mergeCell ref="D7:M7"/>
    <mergeCell ref="N7:Q7"/>
    <mergeCell ref="R7:V7"/>
  </mergeCells>
  <printOptions horizontalCentered="1" verticalCentered="1"/>
  <pageMargins left="0.98425196850393704" right="0.19685039370078741" top="0.39370078740157483" bottom="0.39370078740157483" header="0" footer="0"/>
  <pageSetup paperSize="9" scale="64" orientation="portrait" r:id="rId1"/>
  <headerFooter>
    <oddFooter>&amp;L    &amp;F / &amp;A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>
    <pageSetUpPr fitToPage="1"/>
  </sheetPr>
  <dimension ref="B2:R7"/>
  <sheetViews>
    <sheetView showGridLines="0" zoomScalePageLayoutView="60" workbookViewId="0">
      <selection activeCell="B2" sqref="B2:R3"/>
    </sheetView>
  </sheetViews>
  <sheetFormatPr baseColWidth="10" defaultColWidth="11.33203125" defaultRowHeight="13.8" x14ac:dyDescent="0.25"/>
  <cols>
    <col min="1" max="1" width="1.6640625" style="2" customWidth="1"/>
    <col min="2" max="2" width="16.6640625" style="2" customWidth="1"/>
    <col min="3" max="3" width="12.6640625" style="2" customWidth="1"/>
    <col min="4" max="4" width="9.6640625" style="2" customWidth="1"/>
    <col min="5" max="5" width="2.6640625" style="2" customWidth="1"/>
    <col min="6" max="6" width="4.6640625" style="4" customWidth="1"/>
    <col min="7" max="7" width="3.6640625" style="4" customWidth="1"/>
    <col min="8" max="8" width="4.6640625" style="4" customWidth="1"/>
    <col min="9" max="9" width="1.6640625" style="4" customWidth="1"/>
    <col min="10" max="10" width="4.6640625" style="4" customWidth="1"/>
    <col min="11" max="11" width="1.6640625" style="4" customWidth="1"/>
    <col min="12" max="12" width="4.6640625" style="4" customWidth="1"/>
    <col min="13" max="13" width="4.6640625" style="2" customWidth="1"/>
    <col min="14" max="14" width="7.6640625" style="2" customWidth="1"/>
    <col min="15" max="15" width="2.6640625" style="2" customWidth="1"/>
    <col min="16" max="16" width="7.6640625" style="2" customWidth="1"/>
    <col min="17" max="17" width="2.6640625" style="2" customWidth="1"/>
    <col min="18" max="18" width="7.6640625" style="2" customWidth="1"/>
    <col min="19" max="16384" width="11.33203125" style="2"/>
  </cols>
  <sheetData>
    <row r="2" spans="2:18" ht="34.200000000000003" customHeight="1" x14ac:dyDescent="0.25">
      <c r="B2" s="138" t="s">
        <v>59</v>
      </c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258"/>
    </row>
    <row r="3" spans="2:18" ht="24" customHeight="1" x14ac:dyDescent="0.25">
      <c r="B3" s="141" t="s">
        <v>24</v>
      </c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259"/>
    </row>
    <row r="6" spans="2:18" ht="34.200000000000003" customHeight="1" x14ac:dyDescent="0.25">
      <c r="B6" s="138" t="s">
        <v>0</v>
      </c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258"/>
    </row>
    <row r="7" spans="2:18" ht="24" customHeight="1" x14ac:dyDescent="0.25">
      <c r="B7" s="141" t="s">
        <v>24</v>
      </c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259"/>
    </row>
  </sheetData>
  <sheetProtection selectLockedCells="1"/>
  <mergeCells count="4">
    <mergeCell ref="B6:R6"/>
    <mergeCell ref="B7:R7"/>
    <mergeCell ref="B2:R2"/>
    <mergeCell ref="B3:R3"/>
  </mergeCells>
  <printOptions horizontalCentered="1" verticalCentered="1"/>
  <pageMargins left="0.98425196850393704" right="0.19685039370078741" top="0.39370078740157483" bottom="0.39370078740157483" header="0" footer="0"/>
  <pageSetup paperSize="9" scale="87" orientation="portrait" r:id="rId1"/>
  <headerFooter>
    <oddFooter>&amp;L    &amp;F / &amp;A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3BF40A9284EC2499B598B9723F7E240" ma:contentTypeVersion="11" ma:contentTypeDescription="Ein neues Dokument erstellen." ma:contentTypeScope="" ma:versionID="b85d012f363f0d74aac628bb0a3656b0">
  <xsd:schema xmlns:xsd="http://www.w3.org/2001/XMLSchema" xmlns:xs="http://www.w3.org/2001/XMLSchema" xmlns:p="http://schemas.microsoft.com/office/2006/metadata/properties" xmlns:ns2="d2cb098b-a8cb-40b8-9147-3753dab4aa3f" targetNamespace="http://schemas.microsoft.com/office/2006/metadata/properties" ma:root="true" ma:fieldsID="44f8ec9bccd89ce375db03b3d3bb47c1" ns2:_="">
    <xsd:import namespace="d2cb098b-a8cb-40b8-9147-3753dab4aa3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MediaLengthInSecond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cb098b-a8cb-40b8-9147-3753dab4aa3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LengthInSeconds" ma:index="16" nillable="true" ma:displayName="Length (seconds)" ma:internalName="MediaLengthInSeconds" ma:readOnly="true">
      <xsd:simpleType>
        <xsd:restriction base="dms:Unknown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778E280-7A6D-4626-8D55-89D5CA727ED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79877C6-117C-4328-A8EA-0C5CA768347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2cb098b-a8cb-40b8-9147-3753dab4aa3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51D0771-349E-4FFC-A04E-A7F18C01E6FE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Stand 2022-08-26</vt:lpstr>
      <vt:lpstr>Daten</vt:lpstr>
      <vt:lpstr>Daten!Druckbereich</vt:lpstr>
      <vt:lpstr>'Stand 2022-08-26'!Druckbereich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W. Renz</dc:creator>
  <cp:lastModifiedBy>Roland Pietsch</cp:lastModifiedBy>
  <cp:lastPrinted>2022-08-26T11:30:19Z</cp:lastPrinted>
  <dcterms:created xsi:type="dcterms:W3CDTF">2011-01-24T04:46:30Z</dcterms:created>
  <dcterms:modified xsi:type="dcterms:W3CDTF">2023-01-05T08:08:23Z</dcterms:modified>
</cp:coreProperties>
</file>